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65" yWindow="3990" windowWidth="15480" windowHeight="6675" tabRatio="789"/>
  </bookViews>
  <sheets>
    <sheet name="Прайс-лис DAIKIN 2012" sheetId="103" r:id="rId1"/>
    <sheet name="Интерактивный прайс-лист" sheetId="8" state="hidden" r:id="rId2"/>
    <sheet name="Воздухоочистители" sheetId="72" r:id="rId3"/>
    <sheet name="Настенные" sheetId="61" r:id="rId4"/>
    <sheet name="Универсальные" sheetId="53" r:id="rId5"/>
    <sheet name="Напольные" sheetId="70" r:id="rId6"/>
    <sheet name="Канальные" sheetId="37" r:id="rId7"/>
    <sheet name="Кассетные" sheetId="43" r:id="rId8"/>
    <sheet name="Подпотолочные" sheetId="67" r:id="rId9"/>
    <sheet name="Крышные" sheetId="76" r:id="rId10"/>
    <sheet name="Системы с несколькими внутр бло" sheetId="80" r:id="rId11"/>
    <sheet name="Мультисистема" sheetId="74" r:id="rId12"/>
    <sheet name="URURU-Multi" sheetId="99" r:id="rId13"/>
    <sheet name="Мультисистема для комм прим" sheetId="55" r:id="rId14"/>
    <sheet name="Супер Мульти Плюс" sheetId="75" r:id="rId15"/>
    <sheet name="Extra Multi" sheetId="79" r:id="rId16"/>
    <sheet name="Низкотемпер_блоки" sheetId="98" r:id="rId17"/>
    <sheet name="Сист упр Split" sheetId="101" r:id="rId18"/>
    <sheet name="VRV-Q" sheetId="100" r:id="rId19"/>
    <sheet name="mini VRV" sheetId="85" r:id="rId20"/>
    <sheet name="RWEYQ-P" sheetId="84" r:id="rId21"/>
    <sheet name="RTSYQ-P" sheetId="87" r:id="rId22"/>
    <sheet name="RXYQ-P" sheetId="88" r:id="rId23"/>
    <sheet name="RXYHQ-P" sheetId="89" r:id="rId24"/>
    <sheet name="REYQ-P" sheetId="90" r:id="rId25"/>
    <sheet name="REYHQ-P" sheetId="91" r:id="rId26"/>
    <sheet name="REYAQ+HXHD" sheetId="102" r:id="rId27"/>
    <sheet name="Внутренние блоки VRV" sheetId="92" r:id="rId28"/>
    <sheet name="Вентиляционные установки" sheetId="93" r:id="rId29"/>
    <sheet name="EKEXV_EKEXMCB" sheetId="94" r:id="rId30"/>
    <sheet name="Справочная информация" sheetId="81" r:id="rId31"/>
    <sheet name="Фанкойлы" sheetId="95" r:id="rId32"/>
    <sheet name="Компр-конд блок" sheetId="9" r:id="rId33"/>
    <sheet name="last" sheetId="6" r:id="rId34"/>
  </sheets>
  <definedNames>
    <definedName name="_xlnm._FilterDatabase" localSheetId="33" hidden="1">last!$A$1:$C$1590</definedName>
    <definedName name="Excel_BuiltIn_Print_Area_0" localSheetId="20">#REF!</definedName>
    <definedName name="Excel_BuiltIn_Print_Area_0">#REF!</definedName>
    <definedName name="_xlnm.Print_Titles" localSheetId="29">EKEXV_EKEXMCB!$2:$4</definedName>
    <definedName name="_xlnm.Print_Titles" localSheetId="15">'Extra Multi'!$2:$4</definedName>
    <definedName name="_xlnm.Print_Titles" localSheetId="19">'mini VRV'!$2:$4</definedName>
    <definedName name="_xlnm.Print_Titles" localSheetId="24">'REYQ-P'!$2:$4</definedName>
    <definedName name="_xlnm.Print_Titles" localSheetId="21">'RTSYQ-P'!$2:$4</definedName>
    <definedName name="_xlnm.Print_Titles" localSheetId="20">'RWEYQ-P'!$2:$4</definedName>
    <definedName name="_xlnm.Print_Titles" localSheetId="23">'RXYHQ-P'!$2:$4</definedName>
    <definedName name="_xlnm.Print_Titles" localSheetId="22">'RXYQ-P'!$2:$4</definedName>
    <definedName name="_xlnm.Print_Titles" localSheetId="12">'URURU-Multi'!$2:$4</definedName>
    <definedName name="_xlnm.Print_Titles" localSheetId="28">'Вентиляционные установки'!$2:$4</definedName>
    <definedName name="_xlnm.Print_Titles" localSheetId="27">'Внутренние блоки VRV'!$2:$4</definedName>
    <definedName name="_xlnm.Print_Titles" localSheetId="6">Канальные!$2:$4</definedName>
    <definedName name="_xlnm.Print_Titles" localSheetId="7">Кассетные!$2:$4</definedName>
    <definedName name="_xlnm.Print_Titles" localSheetId="32">'Компр-конд блок'!$2:$4</definedName>
    <definedName name="_xlnm.Print_Titles" localSheetId="9">Крышные!$2:$4</definedName>
    <definedName name="_xlnm.Print_Titles" localSheetId="11">Мультисистема!$2:$4</definedName>
    <definedName name="_xlnm.Print_Titles" localSheetId="13">'Мультисистема для комм прим'!$2:$4</definedName>
    <definedName name="_xlnm.Print_Titles" localSheetId="3">Настенные!$2:$4</definedName>
    <definedName name="_xlnm.Print_Titles" localSheetId="16">Низкотемпер_блоки!$1:$3</definedName>
    <definedName name="_xlnm.Print_Titles" localSheetId="8">Подпотолочные!$2:$4</definedName>
    <definedName name="_xlnm.Print_Titles" localSheetId="10">'Системы с несколькими внутр бло'!$2:$4</definedName>
    <definedName name="_xlnm.Print_Titles" localSheetId="30">'Справочная информация'!$1:$3</definedName>
    <definedName name="_xlnm.Print_Titles" localSheetId="14">'Супер Мульти Плюс'!$2:$4</definedName>
    <definedName name="_xlnm.Print_Titles" localSheetId="31">Фанкойлы!$2:$4</definedName>
    <definedName name="_xlnm.Print_Area" localSheetId="29">EKEXV_EKEXMCB!$A$1:$L$21</definedName>
    <definedName name="_xlnm.Print_Area" localSheetId="15">'Extra Multi'!$A$1:$J$96</definedName>
    <definedName name="_xlnm.Print_Area" localSheetId="33">last!$B$377:$C$396</definedName>
    <definedName name="_xlnm.Print_Area" localSheetId="19">'mini VRV'!$A$1:$F$12</definedName>
    <definedName name="_xlnm.Print_Area" localSheetId="26">'REYAQ+HXHD'!$A$1:$F$15</definedName>
    <definedName name="_xlnm.Print_Area" localSheetId="25">'REYHQ-P'!$A$1:$E$44</definedName>
    <definedName name="_xlnm.Print_Area" localSheetId="24">'REYQ-P'!$A$1:$I$107</definedName>
    <definedName name="_xlnm.Print_Area" localSheetId="21">'RTSYQ-P'!$A$1:$G$14</definedName>
    <definedName name="_xlnm.Print_Area" localSheetId="20">'RWEYQ-P'!$A$1:$M$21</definedName>
    <definedName name="_xlnm.Print_Area" localSheetId="23">'RXYHQ-P'!$A$1:$G$79</definedName>
    <definedName name="_xlnm.Print_Area" localSheetId="22">'RXYQ-P'!$A$1:$J$108</definedName>
    <definedName name="_xlnm.Print_Area" localSheetId="12">'URURU-Multi'!$A$1:$I$21</definedName>
    <definedName name="_xlnm.Print_Area" localSheetId="27">'Внутренние блоки VRV'!$A$1:$Q$258</definedName>
    <definedName name="_xlnm.Print_Area" localSheetId="2">Воздухоочистители!$A$1:$E$23</definedName>
    <definedName name="_xlnm.Print_Area" localSheetId="1">'Интерактивный прайс-лист'!$A$1:$M$46</definedName>
    <definedName name="_xlnm.Print_Area" localSheetId="6">Канальные!$A$1:$P$280</definedName>
    <definedName name="_xlnm.Print_Area" localSheetId="7">Кассетные!$A$1:$M$650</definedName>
    <definedName name="_xlnm.Print_Area" localSheetId="9">Крышные!$A$1:$M$21</definedName>
    <definedName name="_xlnm.Print_Area" localSheetId="11">Мультисистема!$A$1:$L$90</definedName>
    <definedName name="_xlnm.Print_Area" localSheetId="13">'Мультисистема для комм прим'!$A$1:$I$74</definedName>
    <definedName name="_xlnm.Print_Area" localSheetId="5">Напольные!$A$1:$F$26</definedName>
    <definedName name="_xlnm.Print_Area" localSheetId="3">Настенные!$A$1:$M$192</definedName>
    <definedName name="_xlnm.Print_Area" localSheetId="16">Низкотемпер_блоки!$A$1:$E$30</definedName>
    <definedName name="_xlnm.Print_Area" localSheetId="8">Подпотолочные!$A$1:$K$178</definedName>
    <definedName name="_xlnm.Print_Area" localSheetId="0">'Прайс-лис DAIKIN 2012'!$A$1:$K$65</definedName>
    <definedName name="_xlnm.Print_Area" localSheetId="17">'Сист упр Split'!$A$1:$D$49</definedName>
    <definedName name="_xlnm.Print_Area" localSheetId="10">'Системы с несколькими внутр бло'!$A$1:$I$149</definedName>
    <definedName name="_xlnm.Print_Area" localSheetId="30">'Справочная информация'!$A$1:$D$52</definedName>
    <definedName name="_xlnm.Print_Area" localSheetId="14">'Супер Мульти Плюс'!$A$1:$G$90</definedName>
    <definedName name="_xlnm.Print_Area" localSheetId="4">Универсальные!$A$1:$H$17</definedName>
    <definedName name="_xlnm.Print_Area" localSheetId="31">Фанкойлы!$A$1:$Q$284</definedName>
  </definedNames>
  <calcPr calcId="145621"/>
</workbook>
</file>

<file path=xl/calcChain.xml><?xml version="1.0" encoding="utf-8"?>
<calcChain xmlns="http://schemas.openxmlformats.org/spreadsheetml/2006/main">
  <c r="I134" i="43" l="1"/>
  <c r="I152" i="43"/>
  <c r="I13" i="76" l="1"/>
  <c r="H13" i="76"/>
  <c r="G13" i="76"/>
  <c r="F13" i="76"/>
  <c r="E13" i="76"/>
  <c r="D13" i="76"/>
  <c r="J134" i="37"/>
  <c r="I11" i="61"/>
  <c r="I12" i="61"/>
  <c r="I13" i="61" l="1"/>
  <c r="D21" i="72"/>
  <c r="E62" i="90"/>
  <c r="B72" i="79" l="1"/>
  <c r="E71" i="79"/>
  <c r="E68" i="75"/>
  <c r="E69" i="74"/>
  <c r="F38" i="43"/>
  <c r="C31" i="81" l="1"/>
  <c r="D256" i="95" l="1"/>
  <c r="N246" i="92" l="1"/>
  <c r="M246" i="92"/>
  <c r="M30" i="100" l="1"/>
  <c r="X18" i="100"/>
  <c r="W18" i="100"/>
  <c r="O18" i="100"/>
  <c r="V18" i="100"/>
  <c r="U18" i="100"/>
  <c r="T18" i="100"/>
  <c r="S18" i="100"/>
  <c r="N18" i="100"/>
  <c r="R18" i="100"/>
  <c r="Q18" i="100"/>
  <c r="M18" i="100"/>
  <c r="P18" i="100"/>
  <c r="L18" i="100"/>
  <c r="K18" i="100"/>
  <c r="J18" i="100"/>
  <c r="I18" i="100"/>
  <c r="H18" i="100"/>
  <c r="G18" i="100"/>
  <c r="F18" i="100"/>
  <c r="E18" i="100"/>
  <c r="D18" i="100"/>
  <c r="C18" i="100"/>
  <c r="D12" i="53"/>
  <c r="K105" i="61"/>
  <c r="D17" i="72"/>
  <c r="I17" i="9"/>
  <c r="G17" i="9"/>
  <c r="J210" i="95"/>
  <c r="M210" i="95"/>
  <c r="H210" i="95"/>
  <c r="E210" i="95"/>
  <c r="C33" i="81"/>
  <c r="C32" i="81"/>
  <c r="E195" i="92"/>
  <c r="E194" i="92"/>
  <c r="F203" i="92"/>
  <c r="I203" i="92"/>
  <c r="K203" i="92"/>
  <c r="E189" i="92"/>
  <c r="C30" i="101"/>
  <c r="C29" i="101"/>
  <c r="C28" i="101"/>
  <c r="C15" i="101"/>
  <c r="C17" i="101"/>
  <c r="C16" i="101"/>
  <c r="C14" i="101"/>
  <c r="C13" i="101"/>
  <c r="D17" i="98"/>
  <c r="D16" i="98"/>
  <c r="D15" i="98"/>
  <c r="B23" i="98"/>
  <c r="D13" i="98"/>
  <c r="D12" i="98"/>
  <c r="D11" i="98"/>
  <c r="D10" i="98"/>
  <c r="B21" i="98"/>
  <c r="B20" i="98"/>
  <c r="B19" i="98"/>
  <c r="B18" i="98"/>
  <c r="B17" i="98"/>
  <c r="B16" i="98"/>
  <c r="B15" i="98"/>
  <c r="E76" i="79"/>
  <c r="E82" i="79"/>
  <c r="E73" i="75"/>
  <c r="E79" i="75"/>
  <c r="G28" i="55"/>
  <c r="E61" i="74"/>
  <c r="G60" i="80"/>
  <c r="G57" i="80"/>
  <c r="G52" i="80"/>
  <c r="I130" i="43"/>
  <c r="F31" i="43"/>
  <c r="E19" i="43"/>
  <c r="E20" i="43"/>
  <c r="E21" i="43"/>
  <c r="K181" i="37"/>
  <c r="K182" i="37"/>
  <c r="K184" i="37"/>
  <c r="K142" i="37"/>
  <c r="K143" i="37"/>
  <c r="J143" i="37"/>
  <c r="I148" i="37"/>
  <c r="I147" i="37"/>
  <c r="I85" i="37"/>
  <c r="J85" i="37"/>
  <c r="I82" i="37"/>
  <c r="I83" i="37"/>
  <c r="L85" i="37"/>
  <c r="L101" i="37"/>
  <c r="K101" i="37"/>
  <c r="K69" i="37"/>
  <c r="K61" i="37"/>
  <c r="K62" i="37"/>
  <c r="J61" i="37"/>
  <c r="J62" i="37"/>
  <c r="I69" i="37"/>
  <c r="I67" i="37"/>
  <c r="I66" i="37"/>
  <c r="K53" i="37"/>
  <c r="I53" i="37"/>
  <c r="I51" i="37"/>
  <c r="I50" i="37"/>
  <c r="K45" i="37"/>
  <c r="I46" i="37"/>
  <c r="F37" i="37"/>
  <c r="G37" i="37"/>
  <c r="H37" i="37"/>
  <c r="F35" i="37"/>
  <c r="F34" i="37"/>
  <c r="M188" i="61"/>
  <c r="M189" i="61"/>
  <c r="L174" i="61"/>
  <c r="L158" i="61"/>
  <c r="L157" i="61"/>
  <c r="L144" i="61"/>
  <c r="K127" i="61"/>
  <c r="L128" i="61"/>
  <c r="L143" i="61"/>
  <c r="L138" i="61"/>
  <c r="L137" i="61"/>
  <c r="K121" i="61"/>
  <c r="K126" i="61"/>
  <c r="K125" i="61"/>
  <c r="L112" i="61"/>
  <c r="K111" i="61"/>
  <c r="K110" i="61"/>
  <c r="K109" i="61"/>
  <c r="L121" i="61"/>
  <c r="L120" i="61"/>
  <c r="K120" i="61"/>
  <c r="L104" i="61"/>
  <c r="L105" i="61"/>
  <c r="K104" i="61"/>
  <c r="J63" i="37" l="1"/>
  <c r="L139" i="61"/>
  <c r="K63" i="37"/>
  <c r="K144" i="37"/>
  <c r="K106" i="61"/>
  <c r="L106" i="61"/>
  <c r="L122" i="61"/>
  <c r="K122" i="61"/>
  <c r="D258" i="95" l="1"/>
  <c r="D257" i="95"/>
  <c r="D255" i="95"/>
  <c r="D254" i="95"/>
  <c r="D222" i="95"/>
  <c r="D221" i="95"/>
  <c r="D220" i="95"/>
  <c r="O211" i="95"/>
  <c r="O210" i="95"/>
  <c r="N211" i="95"/>
  <c r="N210" i="95"/>
  <c r="M211" i="95"/>
  <c r="H211" i="95"/>
  <c r="G211" i="95"/>
  <c r="F211" i="95"/>
  <c r="E211" i="95"/>
  <c r="G210" i="95"/>
  <c r="F210" i="95"/>
  <c r="K211" i="95"/>
  <c r="J211" i="95"/>
  <c r="I211" i="95"/>
  <c r="K210" i="95"/>
  <c r="I210" i="95"/>
  <c r="G160" i="95"/>
  <c r="F160" i="95"/>
  <c r="E160" i="95"/>
  <c r="G159" i="95"/>
  <c r="F159" i="95"/>
  <c r="E159" i="95"/>
  <c r="H147" i="92"/>
  <c r="G147" i="92"/>
  <c r="F147" i="92"/>
  <c r="G143" i="92"/>
  <c r="F143" i="92"/>
  <c r="H143" i="92"/>
  <c r="F151" i="92"/>
  <c r="F161" i="95" l="1"/>
  <c r="G161" i="95"/>
  <c r="E161" i="95"/>
  <c r="N212" i="95"/>
  <c r="G212" i="95"/>
  <c r="M212" i="95"/>
  <c r="O212" i="95"/>
  <c r="K212" i="95"/>
  <c r="I212" i="95"/>
  <c r="J212" i="95"/>
  <c r="F212" i="95"/>
  <c r="E212" i="95"/>
  <c r="H212" i="95"/>
  <c r="B31" i="79"/>
  <c r="B30" i="79"/>
  <c r="B29" i="75"/>
  <c r="B28" i="75"/>
  <c r="E88" i="75"/>
  <c r="B88" i="75"/>
  <c r="E87" i="75"/>
  <c r="B87" i="75"/>
  <c r="E86" i="75"/>
  <c r="B86" i="75"/>
  <c r="B84" i="75"/>
  <c r="B83" i="75"/>
  <c r="B82" i="75"/>
  <c r="B81" i="75"/>
  <c r="B80" i="75"/>
  <c r="B79" i="75"/>
  <c r="B78" i="75"/>
  <c r="B77" i="75"/>
  <c r="B76" i="75"/>
  <c r="B75" i="75"/>
  <c r="B74" i="75"/>
  <c r="B73" i="75"/>
  <c r="B72" i="75"/>
  <c r="B71" i="75"/>
  <c r="B70" i="75"/>
  <c r="B69" i="75"/>
  <c r="B68" i="75"/>
  <c r="B67" i="75"/>
  <c r="B65" i="75"/>
  <c r="B64" i="75"/>
  <c r="E63" i="75"/>
  <c r="B63" i="75"/>
  <c r="B62" i="75"/>
  <c r="E61" i="75"/>
  <c r="B61" i="75"/>
  <c r="B60" i="75"/>
  <c r="E59" i="75"/>
  <c r="B59" i="75"/>
  <c r="B58" i="75"/>
  <c r="B56" i="75"/>
  <c r="E55" i="75"/>
  <c r="B55" i="75"/>
  <c r="E54" i="75"/>
  <c r="B54" i="75"/>
  <c r="B53" i="75"/>
  <c r="B52" i="75"/>
  <c r="B51" i="75"/>
  <c r="B50" i="75"/>
  <c r="B45" i="75"/>
  <c r="B44" i="75"/>
  <c r="B43" i="75"/>
  <c r="B48" i="75"/>
  <c r="B47" i="75"/>
  <c r="B46" i="75"/>
  <c r="B41" i="75"/>
  <c r="B40" i="75"/>
  <c r="B39" i="75"/>
  <c r="B38" i="75"/>
  <c r="B36" i="75"/>
  <c r="B35" i="75"/>
  <c r="B34" i="75"/>
  <c r="B33" i="75"/>
  <c r="B32" i="75"/>
  <c r="B31" i="75"/>
  <c r="B30" i="75"/>
  <c r="B27" i="75"/>
  <c r="B26" i="75"/>
  <c r="B25" i="75"/>
  <c r="B24" i="75"/>
  <c r="B23" i="75"/>
  <c r="B22" i="75"/>
  <c r="B25" i="74"/>
  <c r="B24" i="74"/>
  <c r="E87" i="74"/>
  <c r="B87" i="74"/>
  <c r="E86" i="74"/>
  <c r="B86" i="74"/>
  <c r="E85" i="74"/>
  <c r="B85" i="74"/>
  <c r="B83" i="74"/>
  <c r="B82" i="74"/>
  <c r="B81" i="74"/>
  <c r="B80" i="74"/>
  <c r="E79" i="74"/>
  <c r="B79" i="74"/>
  <c r="B78" i="74"/>
  <c r="B77" i="74"/>
  <c r="B76" i="74"/>
  <c r="B75" i="74"/>
  <c r="E74" i="74"/>
  <c r="B74" i="74"/>
  <c r="B73" i="74"/>
  <c r="B72" i="74"/>
  <c r="B71" i="74"/>
  <c r="B70" i="74"/>
  <c r="B69" i="74"/>
  <c r="B68" i="74"/>
  <c r="B67" i="74"/>
  <c r="B66" i="74"/>
  <c r="B64" i="74"/>
  <c r="B63" i="74"/>
  <c r="B62" i="74"/>
  <c r="B61" i="74"/>
  <c r="B60" i="74"/>
  <c r="E59" i="74"/>
  <c r="B59" i="74"/>
  <c r="E58" i="74"/>
  <c r="B58" i="74"/>
  <c r="B57" i="74"/>
  <c r="B55" i="74"/>
  <c r="E54" i="74"/>
  <c r="B54" i="74"/>
  <c r="E53" i="74"/>
  <c r="B53" i="74"/>
  <c r="B52" i="74"/>
  <c r="B51" i="74"/>
  <c r="B50" i="74"/>
  <c r="B49" i="74"/>
  <c r="B47" i="74"/>
  <c r="B46" i="74"/>
  <c r="B45" i="74"/>
  <c r="B44" i="74"/>
  <c r="B43" i="74"/>
  <c r="B42" i="74"/>
  <c r="B40" i="74"/>
  <c r="B39" i="74"/>
  <c r="B38" i="74"/>
  <c r="B37" i="74"/>
  <c r="B35" i="74"/>
  <c r="B34" i="74"/>
  <c r="B33" i="74"/>
  <c r="B32" i="74"/>
  <c r="B31" i="74"/>
  <c r="B30" i="74"/>
  <c r="B29" i="74"/>
  <c r="B28" i="74"/>
  <c r="B27" i="74"/>
  <c r="B26" i="74"/>
  <c r="B23" i="74"/>
  <c r="B20" i="74"/>
  <c r="B22" i="74"/>
  <c r="B19" i="74"/>
  <c r="B21" i="74"/>
  <c r="B18" i="74"/>
  <c r="G11" i="74"/>
  <c r="E11" i="74"/>
  <c r="F11" i="74"/>
  <c r="D146" i="80"/>
  <c r="D145" i="80"/>
  <c r="D144" i="80"/>
  <c r="D143" i="80"/>
  <c r="D142" i="80"/>
  <c r="B135" i="80"/>
  <c r="G134" i="80"/>
  <c r="E134" i="80"/>
  <c r="B134" i="80"/>
  <c r="G133" i="80"/>
  <c r="E133" i="80"/>
  <c r="B133" i="80"/>
  <c r="B131" i="80"/>
  <c r="B130" i="80"/>
  <c r="G129" i="80"/>
  <c r="E129" i="80"/>
  <c r="B129" i="80"/>
  <c r="B128" i="80"/>
  <c r="G127" i="80"/>
  <c r="E127" i="80"/>
  <c r="B127" i="80"/>
  <c r="B126" i="80"/>
  <c r="B124" i="80"/>
  <c r="B123" i="80"/>
  <c r="B122" i="80"/>
  <c r="B121" i="80"/>
  <c r="B120" i="80"/>
  <c r="B119" i="80"/>
  <c r="B118" i="80"/>
  <c r="B117" i="80"/>
  <c r="B116" i="80"/>
  <c r="B115" i="80"/>
  <c r="B114" i="80"/>
  <c r="B113" i="80"/>
  <c r="B112" i="80"/>
  <c r="B111" i="80"/>
  <c r="B110" i="80"/>
  <c r="B109" i="80"/>
  <c r="B108" i="80"/>
  <c r="G107" i="80"/>
  <c r="E107" i="80"/>
  <c r="B107" i="80"/>
  <c r="B106" i="80"/>
  <c r="B105" i="80"/>
  <c r="B104" i="80"/>
  <c r="B103" i="80"/>
  <c r="B102" i="80"/>
  <c r="B101" i="80"/>
  <c r="B100" i="80"/>
  <c r="B99" i="80"/>
  <c r="B98" i="80"/>
  <c r="B97" i="80"/>
  <c r="B96" i="80"/>
  <c r="B95" i="80"/>
  <c r="B94" i="80"/>
  <c r="B93" i="80"/>
  <c r="B92" i="80"/>
  <c r="B91" i="80"/>
  <c r="B90" i="80"/>
  <c r="B89" i="80"/>
  <c r="B88" i="80"/>
  <c r="B87" i="80"/>
  <c r="B86" i="80"/>
  <c r="B85" i="80"/>
  <c r="G84" i="80"/>
  <c r="E84" i="80"/>
  <c r="B84" i="80"/>
  <c r="B83" i="80"/>
  <c r="B82" i="80"/>
  <c r="B81" i="80"/>
  <c r="B80" i="80"/>
  <c r="B79" i="80"/>
  <c r="B78" i="80"/>
  <c r="B77" i="80"/>
  <c r="B76" i="80"/>
  <c r="B75" i="80"/>
  <c r="B74" i="80"/>
  <c r="B73" i="80"/>
  <c r="B72" i="80"/>
  <c r="B71" i="80"/>
  <c r="B69" i="80"/>
  <c r="B68" i="80"/>
  <c r="G67" i="80"/>
  <c r="E67" i="80"/>
  <c r="B67" i="80"/>
  <c r="B66" i="80"/>
  <c r="G65" i="80"/>
  <c r="E65" i="80"/>
  <c r="B65" i="80"/>
  <c r="B64" i="80"/>
  <c r="B62" i="80"/>
  <c r="B61" i="80"/>
  <c r="E60" i="80"/>
  <c r="B60" i="80"/>
  <c r="B59" i="80"/>
  <c r="B58" i="80"/>
  <c r="E57" i="80"/>
  <c r="B57" i="80"/>
  <c r="B56" i="80"/>
  <c r="E53" i="80"/>
  <c r="B53" i="80"/>
  <c r="E52" i="80"/>
  <c r="B51" i="80"/>
  <c r="F38" i="80"/>
  <c r="E38" i="80"/>
  <c r="D38" i="80"/>
  <c r="F31" i="80"/>
  <c r="E31" i="80"/>
  <c r="D31" i="80"/>
  <c r="C31" i="80"/>
  <c r="F24" i="80"/>
  <c r="E24" i="80"/>
  <c r="D24" i="80"/>
  <c r="C24" i="80"/>
  <c r="F17" i="80"/>
  <c r="E17" i="80"/>
  <c r="D17" i="80"/>
  <c r="C17" i="80"/>
  <c r="I175" i="67"/>
  <c r="I174" i="67"/>
  <c r="I176" i="67"/>
  <c r="H146" i="67"/>
  <c r="H145" i="67"/>
  <c r="H144" i="67"/>
  <c r="H129" i="67"/>
  <c r="H130" i="67"/>
  <c r="H131" i="67"/>
  <c r="K125" i="67"/>
  <c r="K124" i="67"/>
  <c r="K140" i="67"/>
  <c r="K139" i="67"/>
  <c r="H140" i="67"/>
  <c r="H139" i="67"/>
  <c r="H51" i="67"/>
  <c r="H50" i="67"/>
  <c r="H49" i="67"/>
  <c r="H66" i="67"/>
  <c r="H65" i="67"/>
  <c r="H64" i="67"/>
  <c r="H60" i="67"/>
  <c r="H59" i="67"/>
  <c r="J647" i="43"/>
  <c r="J646" i="43"/>
  <c r="J645" i="43"/>
  <c r="J643" i="43"/>
  <c r="J628" i="43"/>
  <c r="J627" i="43"/>
  <c r="J626" i="43"/>
  <c r="J624" i="43"/>
  <c r="J609" i="43"/>
  <c r="J608" i="43"/>
  <c r="J607" i="43"/>
  <c r="J605" i="43"/>
  <c r="I586" i="43"/>
  <c r="I567" i="43"/>
  <c r="I548" i="43"/>
  <c r="L639" i="43"/>
  <c r="K639" i="43"/>
  <c r="J639" i="43"/>
  <c r="L638" i="43"/>
  <c r="K638" i="43"/>
  <c r="J638" i="43"/>
  <c r="L637" i="43"/>
  <c r="K637" i="43"/>
  <c r="J637" i="43"/>
  <c r="L620" i="43"/>
  <c r="K620" i="43"/>
  <c r="J620" i="43"/>
  <c r="L619" i="43"/>
  <c r="K619" i="43"/>
  <c r="J619" i="43"/>
  <c r="L618" i="43"/>
  <c r="K618" i="43"/>
  <c r="J618" i="43"/>
  <c r="L601" i="43"/>
  <c r="K601" i="43"/>
  <c r="J601" i="43"/>
  <c r="L600" i="43"/>
  <c r="K600" i="43"/>
  <c r="J600" i="43"/>
  <c r="L599" i="43"/>
  <c r="K599" i="43"/>
  <c r="J599" i="43"/>
  <c r="I533" i="43"/>
  <c r="I532" i="43"/>
  <c r="I531" i="43"/>
  <c r="I529" i="43"/>
  <c r="I514" i="43"/>
  <c r="I513" i="43"/>
  <c r="I512" i="43"/>
  <c r="I510" i="43"/>
  <c r="I495" i="43"/>
  <c r="I494" i="43"/>
  <c r="I493" i="43"/>
  <c r="I491" i="43"/>
  <c r="I525" i="43"/>
  <c r="I524" i="43"/>
  <c r="I523" i="43"/>
  <c r="I506" i="43"/>
  <c r="I505" i="43"/>
  <c r="I504" i="43"/>
  <c r="I487" i="43"/>
  <c r="I486" i="43"/>
  <c r="I485" i="43"/>
  <c r="I472" i="43"/>
  <c r="I453" i="43"/>
  <c r="I434" i="43"/>
  <c r="I590" i="43"/>
  <c r="I589" i="43"/>
  <c r="I588" i="43"/>
  <c r="L582" i="43"/>
  <c r="K582" i="43"/>
  <c r="J582" i="43"/>
  <c r="I582" i="43"/>
  <c r="L581" i="43"/>
  <c r="K581" i="43"/>
  <c r="J581" i="43"/>
  <c r="I581" i="43"/>
  <c r="L580" i="43"/>
  <c r="K580" i="43"/>
  <c r="J580" i="43"/>
  <c r="I580" i="43"/>
  <c r="I571" i="43"/>
  <c r="I570" i="43"/>
  <c r="I569" i="43"/>
  <c r="L563" i="43"/>
  <c r="K563" i="43"/>
  <c r="J563" i="43"/>
  <c r="I563" i="43"/>
  <c r="L562" i="43"/>
  <c r="K562" i="43"/>
  <c r="J562" i="43"/>
  <c r="I562" i="43"/>
  <c r="L561" i="43"/>
  <c r="K561" i="43"/>
  <c r="J561" i="43"/>
  <c r="I561" i="43"/>
  <c r="I552" i="43"/>
  <c r="I551" i="43"/>
  <c r="I550" i="43"/>
  <c r="L544" i="43"/>
  <c r="K544" i="43"/>
  <c r="J544" i="43"/>
  <c r="I544" i="43"/>
  <c r="L543" i="43"/>
  <c r="K543" i="43"/>
  <c r="J543" i="43"/>
  <c r="I543" i="43"/>
  <c r="L542" i="43"/>
  <c r="K542" i="43"/>
  <c r="J542" i="43"/>
  <c r="I542" i="43"/>
  <c r="L525" i="43"/>
  <c r="K525" i="43"/>
  <c r="J525" i="43"/>
  <c r="L524" i="43"/>
  <c r="K524" i="43"/>
  <c r="J524" i="43"/>
  <c r="L523" i="43"/>
  <c r="K523" i="43"/>
  <c r="J523" i="43"/>
  <c r="L506" i="43"/>
  <c r="K506" i="43"/>
  <c r="J506" i="43"/>
  <c r="L505" i="43"/>
  <c r="K505" i="43"/>
  <c r="J505" i="43"/>
  <c r="L504" i="43"/>
  <c r="K504" i="43"/>
  <c r="J504" i="43"/>
  <c r="L487" i="43"/>
  <c r="K487" i="43"/>
  <c r="J487" i="43"/>
  <c r="L486" i="43"/>
  <c r="K486" i="43"/>
  <c r="J486" i="43"/>
  <c r="L485" i="43"/>
  <c r="K485" i="43"/>
  <c r="J485" i="43"/>
  <c r="I476" i="43"/>
  <c r="I475" i="43"/>
  <c r="I474" i="43"/>
  <c r="L468" i="43"/>
  <c r="K468" i="43"/>
  <c r="J468" i="43"/>
  <c r="I468" i="43"/>
  <c r="L467" i="43"/>
  <c r="K467" i="43"/>
  <c r="J467" i="43"/>
  <c r="I467" i="43"/>
  <c r="L466" i="43"/>
  <c r="K466" i="43"/>
  <c r="J466" i="43"/>
  <c r="I466" i="43"/>
  <c r="I457" i="43"/>
  <c r="I456" i="43"/>
  <c r="I455" i="43"/>
  <c r="L449" i="43"/>
  <c r="K449" i="43"/>
  <c r="J449" i="43"/>
  <c r="I449" i="43"/>
  <c r="L448" i="43"/>
  <c r="K448" i="43"/>
  <c r="J448" i="43"/>
  <c r="I448" i="43"/>
  <c r="L447" i="43"/>
  <c r="K447" i="43"/>
  <c r="J447" i="43"/>
  <c r="I447" i="43"/>
  <c r="I438" i="43"/>
  <c r="I437" i="43"/>
  <c r="I436" i="43"/>
  <c r="L430" i="43"/>
  <c r="K430" i="43"/>
  <c r="J430" i="43"/>
  <c r="I430" i="43"/>
  <c r="L429" i="43"/>
  <c r="K429" i="43"/>
  <c r="J429" i="43"/>
  <c r="I429" i="43"/>
  <c r="L428" i="43"/>
  <c r="K428" i="43"/>
  <c r="J428" i="43"/>
  <c r="I428" i="43"/>
  <c r="J419" i="43"/>
  <c r="J417" i="43"/>
  <c r="J418" i="43"/>
  <c r="J415" i="43"/>
  <c r="J400" i="43"/>
  <c r="J399" i="43"/>
  <c r="J398" i="43"/>
  <c r="J396" i="43"/>
  <c r="J379" i="43"/>
  <c r="J380" i="43"/>
  <c r="J381" i="43"/>
  <c r="J377" i="43"/>
  <c r="L411" i="43"/>
  <c r="K411" i="43"/>
  <c r="J411" i="43"/>
  <c r="L410" i="43"/>
  <c r="K410" i="43"/>
  <c r="J410" i="43"/>
  <c r="L409" i="43"/>
  <c r="K409" i="43"/>
  <c r="J409" i="43"/>
  <c r="L392" i="43"/>
  <c r="K392" i="43"/>
  <c r="J392" i="43"/>
  <c r="L391" i="43"/>
  <c r="K391" i="43"/>
  <c r="J391" i="43"/>
  <c r="L390" i="43"/>
  <c r="K390" i="43"/>
  <c r="J390" i="43"/>
  <c r="L373" i="43"/>
  <c r="K373" i="43"/>
  <c r="J373" i="43"/>
  <c r="L372" i="43"/>
  <c r="K372" i="43"/>
  <c r="J372" i="43"/>
  <c r="L371" i="43"/>
  <c r="K371" i="43"/>
  <c r="J371" i="43"/>
  <c r="I362" i="43"/>
  <c r="I361" i="43"/>
  <c r="I360" i="43"/>
  <c r="I358" i="43"/>
  <c r="L354" i="43"/>
  <c r="K354" i="43"/>
  <c r="J354" i="43"/>
  <c r="I354" i="43"/>
  <c r="L353" i="43"/>
  <c r="K353" i="43"/>
  <c r="J353" i="43"/>
  <c r="I353" i="43"/>
  <c r="L352" i="43"/>
  <c r="K352" i="43"/>
  <c r="J352" i="43"/>
  <c r="I352" i="43"/>
  <c r="I343" i="43"/>
  <c r="I342" i="43"/>
  <c r="I341" i="43"/>
  <c r="I339" i="43"/>
  <c r="L335" i="43"/>
  <c r="K335" i="43"/>
  <c r="J335" i="43"/>
  <c r="I335" i="43"/>
  <c r="L334" i="43"/>
  <c r="K334" i="43"/>
  <c r="J334" i="43"/>
  <c r="I334" i="43"/>
  <c r="L333" i="43"/>
  <c r="K333" i="43"/>
  <c r="J333" i="43"/>
  <c r="I333" i="43"/>
  <c r="I324" i="43"/>
  <c r="I323" i="43"/>
  <c r="I322" i="43"/>
  <c r="I320" i="43"/>
  <c r="L316" i="43"/>
  <c r="K316" i="43"/>
  <c r="J316" i="43"/>
  <c r="I316" i="43"/>
  <c r="L315" i="43"/>
  <c r="K315" i="43"/>
  <c r="J315" i="43"/>
  <c r="I315" i="43"/>
  <c r="L314" i="43"/>
  <c r="K314" i="43"/>
  <c r="J314" i="43"/>
  <c r="I314" i="43"/>
  <c r="I301" i="43"/>
  <c r="I282" i="43"/>
  <c r="I263" i="43"/>
  <c r="I245" i="43"/>
  <c r="I225" i="43"/>
  <c r="I206" i="43"/>
  <c r="I305" i="43"/>
  <c r="I304" i="43"/>
  <c r="I303" i="43"/>
  <c r="I286" i="43"/>
  <c r="I285" i="43"/>
  <c r="I284" i="43"/>
  <c r="I267" i="43"/>
  <c r="I266" i="43"/>
  <c r="I265" i="43"/>
  <c r="I297" i="43"/>
  <c r="I296" i="43"/>
  <c r="I295" i="43"/>
  <c r="I278" i="43"/>
  <c r="I277" i="43"/>
  <c r="I276" i="43"/>
  <c r="I259" i="43"/>
  <c r="I258" i="43"/>
  <c r="I257" i="43"/>
  <c r="I187" i="43"/>
  <c r="I167" i="43"/>
  <c r="I111" i="43"/>
  <c r="I148" i="43"/>
  <c r="I92" i="43"/>
  <c r="F73" i="43"/>
  <c r="F55" i="43"/>
  <c r="F36" i="43"/>
  <c r="N276" i="37"/>
  <c r="N277" i="37"/>
  <c r="K200" i="37"/>
  <c r="K264" i="37"/>
  <c r="K248" i="37"/>
  <c r="K232" i="37"/>
  <c r="K216" i="37"/>
  <c r="K168" i="37"/>
  <c r="K262" i="37"/>
  <c r="K261" i="37"/>
  <c r="K257" i="37"/>
  <c r="K256" i="37"/>
  <c r="K246" i="37"/>
  <c r="K245" i="37"/>
  <c r="K241" i="37"/>
  <c r="K240" i="37"/>
  <c r="J132" i="37"/>
  <c r="J131" i="37"/>
  <c r="L117" i="37"/>
  <c r="K117" i="37"/>
  <c r="J117" i="37"/>
  <c r="I117" i="37"/>
  <c r="I115" i="37"/>
  <c r="I114" i="37"/>
  <c r="L110" i="37"/>
  <c r="L114" i="37" s="1"/>
  <c r="K110" i="37"/>
  <c r="K114" i="37" s="1"/>
  <c r="J110" i="37"/>
  <c r="J114" i="37" s="1"/>
  <c r="I110" i="37"/>
  <c r="L109" i="37"/>
  <c r="K109" i="37"/>
  <c r="J109" i="37"/>
  <c r="I109" i="37"/>
  <c r="L134" i="37"/>
  <c r="K134" i="37"/>
  <c r="L127" i="37"/>
  <c r="K127" i="37"/>
  <c r="J127" i="37"/>
  <c r="L126" i="37"/>
  <c r="K126" i="37"/>
  <c r="J126" i="37"/>
  <c r="I101" i="37"/>
  <c r="I98" i="37"/>
  <c r="I94" i="37"/>
  <c r="I93" i="37"/>
  <c r="C75" i="75" l="1"/>
  <c r="I317" i="43"/>
  <c r="J545" i="43"/>
  <c r="I431" i="43"/>
  <c r="K545" i="43"/>
  <c r="L545" i="43"/>
  <c r="I298" i="43"/>
  <c r="I507" i="43"/>
  <c r="H61" i="67"/>
  <c r="I450" i="43"/>
  <c r="L317" i="43"/>
  <c r="J450" i="43"/>
  <c r="K469" i="43"/>
  <c r="I564" i="43"/>
  <c r="J583" i="43"/>
  <c r="L111" i="37"/>
  <c r="L115" i="37" s="1"/>
  <c r="L336" i="43"/>
  <c r="L355" i="43"/>
  <c r="K583" i="43"/>
  <c r="L412" i="43"/>
  <c r="L640" i="43"/>
  <c r="K317" i="43"/>
  <c r="L431" i="43"/>
  <c r="J469" i="43"/>
  <c r="K336" i="43"/>
  <c r="K355" i="43"/>
  <c r="K242" i="37"/>
  <c r="K258" i="37"/>
  <c r="C70" i="74"/>
  <c r="C80" i="74"/>
  <c r="C58" i="75"/>
  <c r="I260" i="43"/>
  <c r="J374" i="43"/>
  <c r="J602" i="43"/>
  <c r="C74" i="74"/>
  <c r="I526" i="43"/>
  <c r="C63" i="74"/>
  <c r="C68" i="74"/>
  <c r="C78" i="74"/>
  <c r="C64" i="75"/>
  <c r="I336" i="43"/>
  <c r="K450" i="43"/>
  <c r="L469" i="43"/>
  <c r="K564" i="43"/>
  <c r="L583" i="43"/>
  <c r="J317" i="43"/>
  <c r="J336" i="43"/>
  <c r="L564" i="43"/>
  <c r="I583" i="43"/>
  <c r="K602" i="43"/>
  <c r="J621" i="43"/>
  <c r="K111" i="37"/>
  <c r="K115" i="37" s="1"/>
  <c r="L374" i="43"/>
  <c r="K393" i="43"/>
  <c r="J412" i="43"/>
  <c r="K507" i="43"/>
  <c r="J526" i="43"/>
  <c r="L602" i="43"/>
  <c r="K621" i="43"/>
  <c r="J640" i="43"/>
  <c r="C82" i="74"/>
  <c r="C62" i="75"/>
  <c r="C81" i="75"/>
  <c r="I111" i="37"/>
  <c r="I355" i="43"/>
  <c r="J431" i="43"/>
  <c r="J111" i="37"/>
  <c r="J115" i="37" s="1"/>
  <c r="J355" i="43"/>
  <c r="K374" i="43"/>
  <c r="J393" i="43"/>
  <c r="J507" i="43"/>
  <c r="I95" i="37"/>
  <c r="J128" i="37"/>
  <c r="I279" i="43"/>
  <c r="L393" i="43"/>
  <c r="K412" i="43"/>
  <c r="I488" i="43"/>
  <c r="L621" i="43"/>
  <c r="K640" i="43"/>
  <c r="C66" i="74"/>
  <c r="C76" i="74"/>
  <c r="C60" i="75"/>
  <c r="C103" i="80"/>
  <c r="C107" i="80"/>
  <c r="C113" i="80"/>
  <c r="C121" i="80"/>
  <c r="C111" i="80"/>
  <c r="C123" i="80"/>
  <c r="C71" i="80"/>
  <c r="C75" i="80"/>
  <c r="C79" i="80"/>
  <c r="C83" i="80"/>
  <c r="C85" i="80"/>
  <c r="C93" i="80"/>
  <c r="C101" i="80"/>
  <c r="C64" i="80"/>
  <c r="C66" i="80"/>
  <c r="C115" i="80"/>
  <c r="C73" i="75"/>
  <c r="C83" i="75"/>
  <c r="C77" i="75"/>
  <c r="C69" i="75"/>
  <c r="C71" i="75"/>
  <c r="C79" i="75"/>
  <c r="C67" i="75"/>
  <c r="C72" i="74"/>
  <c r="C59" i="74"/>
  <c r="C57" i="74"/>
  <c r="C61" i="74"/>
  <c r="C73" i="80"/>
  <c r="C81" i="80"/>
  <c r="C87" i="80"/>
  <c r="C91" i="80"/>
  <c r="C95" i="80"/>
  <c r="C99" i="80"/>
  <c r="C119" i="80"/>
  <c r="C117" i="80"/>
  <c r="C109" i="80"/>
  <c r="C77" i="80"/>
  <c r="C97" i="80"/>
  <c r="C89" i="80"/>
  <c r="C105" i="80"/>
  <c r="C68" i="80"/>
  <c r="K126" i="67"/>
  <c r="K141" i="67"/>
  <c r="H141" i="67"/>
  <c r="L507" i="43"/>
  <c r="I469" i="43"/>
  <c r="J564" i="43"/>
  <c r="K526" i="43"/>
  <c r="K431" i="43"/>
  <c r="L450" i="43"/>
  <c r="I545" i="43"/>
  <c r="L526" i="43"/>
  <c r="J488" i="43"/>
  <c r="K488" i="43"/>
  <c r="L488" i="43"/>
  <c r="K128" i="37"/>
  <c r="L128" i="37"/>
  <c r="M187" i="61"/>
  <c r="M183" i="61"/>
  <c r="M182" i="61"/>
  <c r="L173" i="61"/>
  <c r="L172" i="61"/>
  <c r="M168" i="61"/>
  <c r="L168" i="61"/>
  <c r="M167" i="61"/>
  <c r="L167" i="61"/>
  <c r="L153" i="61"/>
  <c r="L152" i="61"/>
  <c r="L159" i="61"/>
  <c r="M153" i="61"/>
  <c r="M152" i="61"/>
  <c r="L142" i="61"/>
  <c r="M138" i="61"/>
  <c r="M137" i="61"/>
  <c r="E47" i="61"/>
  <c r="H47" i="61"/>
  <c r="J39" i="61"/>
  <c r="I39" i="61"/>
  <c r="H39" i="61"/>
  <c r="G39" i="61"/>
  <c r="F39" i="61"/>
  <c r="J38" i="61"/>
  <c r="I38" i="61"/>
  <c r="H38" i="61"/>
  <c r="G38" i="61"/>
  <c r="F38" i="61"/>
  <c r="G11" i="61"/>
  <c r="J11" i="61"/>
  <c r="G12" i="61"/>
  <c r="J12" i="61"/>
  <c r="G20" i="61"/>
  <c r="H20" i="61"/>
  <c r="J20" i="61"/>
  <c r="G21" i="61"/>
  <c r="H21" i="61"/>
  <c r="J21" i="61"/>
  <c r="G29" i="61"/>
  <c r="H29" i="61"/>
  <c r="J29" i="61"/>
  <c r="G30" i="61"/>
  <c r="H30" i="61"/>
  <c r="J30" i="61"/>
  <c r="F56" i="61"/>
  <c r="G56" i="61"/>
  <c r="H56" i="61"/>
  <c r="F57" i="61"/>
  <c r="G57" i="61"/>
  <c r="H57" i="61"/>
  <c r="K65" i="61"/>
  <c r="L65" i="61"/>
  <c r="K66" i="61"/>
  <c r="L66" i="61"/>
  <c r="J74" i="61"/>
  <c r="K74" i="61"/>
  <c r="L74" i="61"/>
  <c r="J75" i="61"/>
  <c r="K75" i="61"/>
  <c r="L75" i="61"/>
  <c r="G83" i="61"/>
  <c r="H83" i="61"/>
  <c r="J83" i="61"/>
  <c r="K83" i="61"/>
  <c r="G84" i="61"/>
  <c r="H84" i="61"/>
  <c r="H85" i="61" s="1"/>
  <c r="J84" i="61"/>
  <c r="J85" i="61" s="1"/>
  <c r="K84" i="61"/>
  <c r="G95" i="61"/>
  <c r="H95" i="61"/>
  <c r="J95" i="61"/>
  <c r="K95" i="61"/>
  <c r="G96" i="61"/>
  <c r="H96" i="61"/>
  <c r="J96" i="61"/>
  <c r="K96" i="61"/>
  <c r="K97" i="61" s="1"/>
  <c r="G97" i="61" l="1"/>
  <c r="G40" i="61"/>
  <c r="M169" i="61"/>
  <c r="F40" i="61"/>
  <c r="L169" i="61"/>
  <c r="L154" i="61"/>
  <c r="M184" i="61"/>
  <c r="M154" i="61"/>
  <c r="G85" i="61"/>
  <c r="M139" i="61"/>
  <c r="H97" i="61"/>
  <c r="H58" i="61"/>
  <c r="L76" i="61"/>
  <c r="J40" i="61"/>
  <c r="H31" i="61"/>
  <c r="H40" i="61"/>
  <c r="K76" i="61"/>
  <c r="G31" i="61"/>
  <c r="I40" i="61"/>
  <c r="L67" i="61"/>
  <c r="J97" i="61"/>
  <c r="K85" i="61"/>
  <c r="K67" i="61"/>
  <c r="H22" i="61"/>
  <c r="G22" i="61"/>
  <c r="J13" i="61"/>
  <c r="J31" i="61"/>
  <c r="G13" i="61"/>
  <c r="G58" i="61"/>
  <c r="F58" i="61"/>
  <c r="J76" i="61"/>
  <c r="J22" i="61"/>
  <c r="D219" i="95" l="1"/>
  <c r="D217" i="95"/>
  <c r="D218" i="95"/>
  <c r="F18" i="95" l="1"/>
  <c r="F17" i="92"/>
  <c r="F18" i="92"/>
  <c r="F19" i="92"/>
  <c r="D9" i="76"/>
  <c r="E9" i="76"/>
  <c r="F9" i="76"/>
  <c r="G9" i="76"/>
  <c r="H9" i="76"/>
  <c r="I9" i="76"/>
  <c r="J19" i="76"/>
  <c r="K19" i="76"/>
  <c r="L19" i="76"/>
  <c r="H161" i="67"/>
  <c r="J140" i="67"/>
  <c r="I140" i="67"/>
  <c r="J139" i="67"/>
  <c r="I139" i="67"/>
  <c r="H115" i="67"/>
  <c r="H116" i="67"/>
  <c r="H114" i="67"/>
  <c r="J110" i="67"/>
  <c r="I110" i="67"/>
  <c r="H110" i="67"/>
  <c r="J109" i="67"/>
  <c r="I109" i="67"/>
  <c r="H109" i="67"/>
  <c r="H35" i="67"/>
  <c r="H36" i="67"/>
  <c r="H34" i="67"/>
  <c r="J30" i="67"/>
  <c r="I30" i="67"/>
  <c r="H30" i="67"/>
  <c r="J29" i="67"/>
  <c r="I29" i="67"/>
  <c r="H29" i="67"/>
  <c r="L297" i="43"/>
  <c r="K297" i="43"/>
  <c r="J297" i="43"/>
  <c r="L296" i="43"/>
  <c r="K296" i="43"/>
  <c r="J296" i="43"/>
  <c r="L295" i="43"/>
  <c r="K295" i="43"/>
  <c r="J295" i="43"/>
  <c r="L278" i="43"/>
  <c r="K278" i="43"/>
  <c r="J278" i="43"/>
  <c r="L277" i="43"/>
  <c r="K277" i="43"/>
  <c r="J277" i="43"/>
  <c r="L276" i="43"/>
  <c r="K276" i="43"/>
  <c r="J276" i="43"/>
  <c r="I248" i="43"/>
  <c r="I247" i="43"/>
  <c r="I246" i="43"/>
  <c r="L240" i="43"/>
  <c r="K240" i="43"/>
  <c r="J240" i="43"/>
  <c r="I240" i="43"/>
  <c r="L239" i="43"/>
  <c r="K239" i="43"/>
  <c r="J239" i="43"/>
  <c r="I239" i="43"/>
  <c r="L238" i="43"/>
  <c r="K238" i="43"/>
  <c r="J238" i="43"/>
  <c r="I238" i="43"/>
  <c r="I229" i="43"/>
  <c r="I228" i="43"/>
  <c r="I227" i="43"/>
  <c r="L221" i="43"/>
  <c r="K221" i="43"/>
  <c r="J221" i="43"/>
  <c r="I221" i="43"/>
  <c r="L220" i="43"/>
  <c r="K220" i="43"/>
  <c r="J220" i="43"/>
  <c r="I220" i="43"/>
  <c r="L219" i="43"/>
  <c r="K219" i="43"/>
  <c r="J219" i="43"/>
  <c r="I219" i="43"/>
  <c r="I191" i="43"/>
  <c r="I190" i="43"/>
  <c r="I189" i="43"/>
  <c r="K183" i="43"/>
  <c r="J183" i="43"/>
  <c r="I183" i="43"/>
  <c r="K182" i="43"/>
  <c r="J182" i="43"/>
  <c r="I182" i="43"/>
  <c r="K181" i="43"/>
  <c r="J181" i="43"/>
  <c r="I181" i="43"/>
  <c r="I133" i="43"/>
  <c r="I132" i="43"/>
  <c r="K126" i="43"/>
  <c r="J126" i="43"/>
  <c r="I126" i="43"/>
  <c r="K125" i="43"/>
  <c r="J125" i="43"/>
  <c r="I125" i="43"/>
  <c r="K124" i="43"/>
  <c r="J124" i="43"/>
  <c r="I124" i="43"/>
  <c r="I171" i="43"/>
  <c r="I170" i="43"/>
  <c r="I169" i="43"/>
  <c r="K163" i="43"/>
  <c r="J163" i="43"/>
  <c r="I163" i="43"/>
  <c r="K162" i="43"/>
  <c r="J162" i="43"/>
  <c r="I162" i="43"/>
  <c r="K161" i="43"/>
  <c r="J161" i="43"/>
  <c r="I161" i="43"/>
  <c r="I115" i="43"/>
  <c r="I114" i="43"/>
  <c r="I113" i="43"/>
  <c r="K107" i="43"/>
  <c r="J107" i="43"/>
  <c r="I107" i="43"/>
  <c r="K106" i="43"/>
  <c r="J106" i="43"/>
  <c r="I106" i="43"/>
  <c r="K105" i="43"/>
  <c r="J105" i="43"/>
  <c r="I105" i="43"/>
  <c r="I151" i="43"/>
  <c r="I150" i="43"/>
  <c r="I96" i="43"/>
  <c r="K144" i="43"/>
  <c r="J144" i="43"/>
  <c r="I144" i="43"/>
  <c r="K143" i="43"/>
  <c r="J143" i="43"/>
  <c r="I143" i="43"/>
  <c r="K142" i="43"/>
  <c r="J142" i="43"/>
  <c r="I142" i="43"/>
  <c r="F77" i="43"/>
  <c r="F76" i="43"/>
  <c r="F75" i="43"/>
  <c r="H69" i="43"/>
  <c r="G69" i="43"/>
  <c r="F69" i="43"/>
  <c r="H68" i="43"/>
  <c r="G68" i="43"/>
  <c r="F68" i="43"/>
  <c r="H67" i="43"/>
  <c r="G67" i="43"/>
  <c r="F67" i="43"/>
  <c r="F59" i="43"/>
  <c r="F58" i="43"/>
  <c r="F57" i="43"/>
  <c r="H51" i="43"/>
  <c r="G51" i="43"/>
  <c r="F51" i="43"/>
  <c r="H50" i="43"/>
  <c r="G50" i="43"/>
  <c r="F50" i="43"/>
  <c r="H49" i="43"/>
  <c r="G49" i="43"/>
  <c r="F49" i="43"/>
  <c r="K230" i="37"/>
  <c r="K229" i="37"/>
  <c r="K214" i="37"/>
  <c r="K213" i="37"/>
  <c r="K225" i="37"/>
  <c r="K224" i="37"/>
  <c r="K177" i="37"/>
  <c r="K176" i="37"/>
  <c r="K78" i="37"/>
  <c r="K82" i="37" s="1"/>
  <c r="J69" i="37"/>
  <c r="I62" i="37"/>
  <c r="I61" i="37"/>
  <c r="D249" i="95"/>
  <c r="D251" i="95"/>
  <c r="D250" i="95"/>
  <c r="D253" i="95"/>
  <c r="D252" i="95"/>
  <c r="E55" i="92"/>
  <c r="M26" i="92"/>
  <c r="E10" i="102"/>
  <c r="C10" i="102"/>
  <c r="D26" i="91"/>
  <c r="D87" i="90"/>
  <c r="D90" i="90"/>
  <c r="D11" i="88"/>
  <c r="D11" i="87"/>
  <c r="H30" i="100"/>
  <c r="G30" i="100"/>
  <c r="F30" i="100"/>
  <c r="E30" i="100"/>
  <c r="D30" i="100"/>
  <c r="C30" i="100"/>
  <c r="F21" i="99"/>
  <c r="E21" i="99"/>
  <c r="E20" i="99"/>
  <c r="F20" i="99"/>
  <c r="C45" i="80"/>
  <c r="D45" i="80"/>
  <c r="H30" i="37"/>
  <c r="H29" i="37"/>
  <c r="L201" i="95"/>
  <c r="K201" i="95"/>
  <c r="J201" i="95"/>
  <c r="I201" i="95"/>
  <c r="L200" i="95"/>
  <c r="L202" i="95" s="1"/>
  <c r="K200" i="95"/>
  <c r="K202" i="95" s="1"/>
  <c r="J200" i="95"/>
  <c r="J202" i="95" s="1"/>
  <c r="I200" i="95"/>
  <c r="I202" i="95" s="1"/>
  <c r="L191" i="95"/>
  <c r="K191" i="95"/>
  <c r="J191" i="95"/>
  <c r="I191" i="95"/>
  <c r="L190" i="95"/>
  <c r="L192" i="95" s="1"/>
  <c r="K190" i="95"/>
  <c r="K192" i="95" s="1"/>
  <c r="J190" i="95"/>
  <c r="J192" i="95" s="1"/>
  <c r="I190" i="95"/>
  <c r="I192" i="95" s="1"/>
  <c r="L181" i="95"/>
  <c r="H150" i="95"/>
  <c r="H149" i="95"/>
  <c r="H140" i="95"/>
  <c r="H139" i="95"/>
  <c r="G150" i="95"/>
  <c r="F150" i="95"/>
  <c r="E150" i="95"/>
  <c r="G149" i="95"/>
  <c r="F149" i="95"/>
  <c r="E149" i="95"/>
  <c r="G18" i="95"/>
  <c r="H18" i="95"/>
  <c r="I18" i="95"/>
  <c r="J18" i="95"/>
  <c r="K18" i="95"/>
  <c r="L18" i="95"/>
  <c r="M18" i="95"/>
  <c r="C23" i="81"/>
  <c r="E20" i="94"/>
  <c r="E19" i="94"/>
  <c r="E18" i="94"/>
  <c r="E17" i="94"/>
  <c r="E13" i="94"/>
  <c r="D13" i="94"/>
  <c r="F148" i="92"/>
  <c r="N147" i="92"/>
  <c r="M147" i="92"/>
  <c r="L147" i="92"/>
  <c r="K147" i="92"/>
  <c r="J147" i="92"/>
  <c r="I147" i="92"/>
  <c r="F132" i="92"/>
  <c r="E120" i="92"/>
  <c r="E119" i="92"/>
  <c r="E118" i="92"/>
  <c r="E117" i="92"/>
  <c r="E114" i="92"/>
  <c r="E56" i="92"/>
  <c r="F47" i="92"/>
  <c r="F46" i="92"/>
  <c r="F45" i="92"/>
  <c r="F33" i="92"/>
  <c r="F32" i="92"/>
  <c r="F31" i="92"/>
  <c r="I13" i="92"/>
  <c r="C15" i="102"/>
  <c r="F10" i="102"/>
  <c r="D10" i="102"/>
  <c r="D42" i="91"/>
  <c r="D41" i="91"/>
  <c r="D40" i="91"/>
  <c r="D103" i="90"/>
  <c r="D102" i="90"/>
  <c r="D101" i="90"/>
  <c r="C23" i="101"/>
  <c r="C47" i="101"/>
  <c r="C46" i="101"/>
  <c r="C45" i="101"/>
  <c r="C43" i="101"/>
  <c r="C42" i="101"/>
  <c r="C41" i="101"/>
  <c r="C40" i="101"/>
  <c r="C38" i="101"/>
  <c r="C37" i="101"/>
  <c r="C36" i="101"/>
  <c r="C34" i="101"/>
  <c r="C33" i="101"/>
  <c r="C26" i="101"/>
  <c r="C24" i="101"/>
  <c r="C20" i="101"/>
  <c r="C19" i="101"/>
  <c r="C11" i="101"/>
  <c r="C10" i="101"/>
  <c r="C9" i="101"/>
  <c r="B85" i="79"/>
  <c r="B84" i="79"/>
  <c r="B83" i="79"/>
  <c r="B82" i="79"/>
  <c r="B81" i="79"/>
  <c r="B80" i="79"/>
  <c r="B42" i="79"/>
  <c r="B41" i="79"/>
  <c r="B40" i="79"/>
  <c r="K170" i="67"/>
  <c r="J170" i="67"/>
  <c r="I170" i="67"/>
  <c r="K169" i="67"/>
  <c r="J169" i="67"/>
  <c r="I169" i="67"/>
  <c r="H160" i="67"/>
  <c r="H159" i="67"/>
  <c r="K155" i="67"/>
  <c r="J155" i="67"/>
  <c r="I155" i="67"/>
  <c r="H155" i="67"/>
  <c r="K154" i="67"/>
  <c r="J154" i="67"/>
  <c r="I154" i="67"/>
  <c r="H154" i="67"/>
  <c r="E85" i="67"/>
  <c r="E84" i="67"/>
  <c r="G80" i="67"/>
  <c r="G79" i="67"/>
  <c r="H21" i="67"/>
  <c r="I95" i="43"/>
  <c r="I94" i="43"/>
  <c r="F40" i="43"/>
  <c r="H32" i="43"/>
  <c r="H31" i="43"/>
  <c r="H30" i="43"/>
  <c r="K198" i="37"/>
  <c r="K197" i="37"/>
  <c r="K193" i="37"/>
  <c r="K192" i="37"/>
  <c r="G15" i="37"/>
  <c r="G14" i="37"/>
  <c r="H14" i="37"/>
  <c r="F12" i="70"/>
  <c r="E12" i="70"/>
  <c r="D12" i="70"/>
  <c r="F11" i="70"/>
  <c r="E11" i="70"/>
  <c r="D11" i="70"/>
  <c r="E196" i="92"/>
  <c r="P158" i="92"/>
  <c r="Q158" i="92"/>
  <c r="P161" i="92"/>
  <c r="P162" i="92"/>
  <c r="P163" i="92"/>
  <c r="P164" i="92"/>
  <c r="P165" i="92"/>
  <c r="P166" i="92"/>
  <c r="P167" i="92"/>
  <c r="D22" i="90"/>
  <c r="D23" i="90"/>
  <c r="D24" i="90"/>
  <c r="D25" i="90"/>
  <c r="D21" i="90"/>
  <c r="E11" i="90"/>
  <c r="F11" i="90"/>
  <c r="G11" i="90"/>
  <c r="H11" i="90"/>
  <c r="D11" i="90"/>
  <c r="G11" i="87"/>
  <c r="E11" i="87"/>
  <c r="F11" i="87"/>
  <c r="B24" i="98"/>
  <c r="B25" i="98"/>
  <c r="F10" i="75"/>
  <c r="G10" i="75"/>
  <c r="E10" i="75"/>
  <c r="I95" i="67"/>
  <c r="J95" i="67"/>
  <c r="H95" i="67"/>
  <c r="I15" i="67"/>
  <c r="J15" i="67"/>
  <c r="H15" i="67"/>
  <c r="K161" i="37"/>
  <c r="D283" i="95"/>
  <c r="D282" i="95"/>
  <c r="D281" i="95"/>
  <c r="D280" i="95"/>
  <c r="D279" i="95"/>
  <c r="D278" i="95"/>
  <c r="D277" i="95"/>
  <c r="D276" i="95"/>
  <c r="D275" i="95"/>
  <c r="D274" i="95"/>
  <c r="D273" i="95"/>
  <c r="D272" i="95"/>
  <c r="D271" i="95"/>
  <c r="D270" i="95"/>
  <c r="D269" i="95"/>
  <c r="D268" i="95"/>
  <c r="D267" i="95"/>
  <c r="D266" i="95"/>
  <c r="D265" i="95"/>
  <c r="D264" i="95"/>
  <c r="D263" i="95"/>
  <c r="D262" i="95"/>
  <c r="D261" i="95"/>
  <c r="D260" i="95"/>
  <c r="D259" i="95"/>
  <c r="F14" i="9"/>
  <c r="F32" i="93"/>
  <c r="E32" i="93"/>
  <c r="D32" i="93"/>
  <c r="E20" i="93"/>
  <c r="F20" i="93"/>
  <c r="D20" i="93"/>
  <c r="E9" i="93"/>
  <c r="F9" i="93"/>
  <c r="G9" i="93"/>
  <c r="H9" i="93"/>
  <c r="I9" i="93"/>
  <c r="J9" i="93"/>
  <c r="K9" i="93"/>
  <c r="L9" i="93"/>
  <c r="D9" i="93"/>
  <c r="F207" i="92"/>
  <c r="L251" i="92"/>
  <c r="H233" i="92"/>
  <c r="F220" i="92"/>
  <c r="E193" i="92"/>
  <c r="N182" i="92"/>
  <c r="F150" i="92"/>
  <c r="F134" i="92"/>
  <c r="F106" i="92"/>
  <c r="G93" i="92"/>
  <c r="F77" i="92"/>
  <c r="D25" i="91"/>
  <c r="D86" i="90"/>
  <c r="E49" i="89"/>
  <c r="E17" i="89"/>
  <c r="E58" i="88"/>
  <c r="E54" i="88"/>
  <c r="E20" i="84"/>
  <c r="D20" i="84"/>
  <c r="L13" i="84"/>
  <c r="K13" i="84"/>
  <c r="J13" i="84"/>
  <c r="I13" i="84"/>
  <c r="H13" i="84"/>
  <c r="G13" i="84"/>
  <c r="F13" i="84"/>
  <c r="E13" i="84"/>
  <c r="D13" i="84"/>
  <c r="O30" i="100"/>
  <c r="N30" i="100"/>
  <c r="L30" i="100"/>
  <c r="K30" i="100"/>
  <c r="J30" i="100"/>
  <c r="I30" i="100"/>
  <c r="E61" i="92"/>
  <c r="E33" i="89"/>
  <c r="E37" i="89"/>
  <c r="E41" i="89"/>
  <c r="E45" i="89"/>
  <c r="E53" i="89"/>
  <c r="E29" i="89"/>
  <c r="E20" i="89"/>
  <c r="E23" i="89"/>
  <c r="E26" i="89"/>
  <c r="D16" i="89"/>
  <c r="E11" i="89"/>
  <c r="F11" i="89"/>
  <c r="D11" i="89"/>
  <c r="E62" i="88"/>
  <c r="E66" i="88"/>
  <c r="E70" i="88"/>
  <c r="E74" i="88"/>
  <c r="E78" i="88"/>
  <c r="E82" i="88"/>
  <c r="E50" i="88"/>
  <c r="E26" i="88"/>
  <c r="E29" i="88"/>
  <c r="E32" i="88"/>
  <c r="E35" i="88"/>
  <c r="E38" i="88"/>
  <c r="E41" i="88"/>
  <c r="E44" i="88"/>
  <c r="E47" i="88"/>
  <c r="E23" i="88"/>
  <c r="D17" i="88"/>
  <c r="D18" i="88"/>
  <c r="D19" i="88"/>
  <c r="D20" i="88"/>
  <c r="D21" i="88"/>
  <c r="D22" i="88"/>
  <c r="D16" i="88"/>
  <c r="E11" i="88"/>
  <c r="F11" i="88"/>
  <c r="G11" i="88"/>
  <c r="H11" i="88"/>
  <c r="I11" i="88"/>
  <c r="J11" i="88"/>
  <c r="D12" i="87"/>
  <c r="C10" i="85"/>
  <c r="D10" i="85"/>
  <c r="E10" i="85"/>
  <c r="B12" i="98"/>
  <c r="B13" i="98"/>
  <c r="E89" i="79"/>
  <c r="E88" i="79"/>
  <c r="E87" i="79"/>
  <c r="E64" i="79"/>
  <c r="E62" i="79"/>
  <c r="E60" i="79"/>
  <c r="E56" i="79"/>
  <c r="E55" i="79"/>
  <c r="F10" i="99"/>
  <c r="E10" i="99"/>
  <c r="E16" i="99"/>
  <c r="F16" i="99"/>
  <c r="G16" i="99"/>
  <c r="H16" i="99"/>
  <c r="I10" i="79"/>
  <c r="H10" i="79"/>
  <c r="G10" i="79"/>
  <c r="F10" i="79"/>
  <c r="E10" i="79"/>
  <c r="D10" i="79"/>
  <c r="E25" i="55"/>
  <c r="E41" i="55"/>
  <c r="E56" i="55"/>
  <c r="E70" i="55"/>
  <c r="H10" i="80"/>
  <c r="G10" i="80"/>
  <c r="F10" i="80"/>
  <c r="D10" i="80"/>
  <c r="E10" i="80"/>
  <c r="C10" i="80"/>
  <c r="J125" i="67"/>
  <c r="I125" i="67"/>
  <c r="H125" i="67"/>
  <c r="J124" i="67"/>
  <c r="I124" i="67"/>
  <c r="H124" i="67"/>
  <c r="H100" i="67"/>
  <c r="F80" i="67"/>
  <c r="E80" i="67"/>
  <c r="F79" i="67"/>
  <c r="E79" i="67"/>
  <c r="J45" i="67"/>
  <c r="I45" i="67"/>
  <c r="H45" i="67"/>
  <c r="J44" i="67"/>
  <c r="I44" i="67"/>
  <c r="H44" i="67"/>
  <c r="J60" i="67"/>
  <c r="I60" i="67"/>
  <c r="J59" i="67"/>
  <c r="I59" i="67"/>
  <c r="H20" i="67"/>
  <c r="I209" i="43"/>
  <c r="L202" i="43"/>
  <c r="K202" i="43"/>
  <c r="J202" i="43"/>
  <c r="I202" i="43"/>
  <c r="L201" i="43"/>
  <c r="K201" i="43"/>
  <c r="J201" i="43"/>
  <c r="I201" i="43"/>
  <c r="L200" i="43"/>
  <c r="K200" i="43"/>
  <c r="J200" i="43"/>
  <c r="I200" i="43"/>
  <c r="L259" i="43"/>
  <c r="K259" i="43"/>
  <c r="L258" i="43"/>
  <c r="K258" i="43"/>
  <c r="L257" i="43"/>
  <c r="K257" i="43"/>
  <c r="J259" i="43"/>
  <c r="J258" i="43"/>
  <c r="J257" i="43"/>
  <c r="K88" i="43"/>
  <c r="J88" i="43"/>
  <c r="K87" i="43"/>
  <c r="J87" i="43"/>
  <c r="K86" i="43"/>
  <c r="J86" i="43"/>
  <c r="I88" i="43"/>
  <c r="I87" i="43"/>
  <c r="I86" i="43"/>
  <c r="F39" i="43"/>
  <c r="G30" i="43"/>
  <c r="G31" i="43"/>
  <c r="G32" i="43"/>
  <c r="F32" i="43"/>
  <c r="F30" i="43"/>
  <c r="F13" i="43"/>
  <c r="G13" i="43"/>
  <c r="H13" i="43"/>
  <c r="F14" i="43"/>
  <c r="G14" i="43"/>
  <c r="H14" i="43"/>
  <c r="F15" i="43"/>
  <c r="G15" i="43"/>
  <c r="H15" i="43"/>
  <c r="E15" i="43"/>
  <c r="E14" i="43"/>
  <c r="E13" i="43"/>
  <c r="K209" i="37"/>
  <c r="K208" i="37"/>
  <c r="N272" i="37"/>
  <c r="N271" i="37"/>
  <c r="O271" i="37"/>
  <c r="O272" i="37"/>
  <c r="K166" i="37"/>
  <c r="K148" i="37"/>
  <c r="J148" i="37"/>
  <c r="J142" i="37"/>
  <c r="I143" i="37"/>
  <c r="I142" i="37"/>
  <c r="J77" i="37"/>
  <c r="L78" i="37"/>
  <c r="L77" i="37"/>
  <c r="K77" i="37"/>
  <c r="J78" i="37"/>
  <c r="J82" i="37" s="1"/>
  <c r="I78" i="37"/>
  <c r="I77" i="37"/>
  <c r="I99" i="37"/>
  <c r="J93" i="37"/>
  <c r="K93" i="37"/>
  <c r="L93" i="37"/>
  <c r="J94" i="37"/>
  <c r="K94" i="37"/>
  <c r="L94" i="37"/>
  <c r="K46" i="37"/>
  <c r="K47" i="37" s="1"/>
  <c r="J45" i="37"/>
  <c r="J46" i="37"/>
  <c r="I45" i="37"/>
  <c r="I47" i="37" s="1"/>
  <c r="G29" i="37"/>
  <c r="G30" i="37"/>
  <c r="F30" i="37"/>
  <c r="F29" i="37"/>
  <c r="F14" i="37"/>
  <c r="F15" i="37"/>
  <c r="H15" i="37"/>
  <c r="E15" i="37"/>
  <c r="E14" i="37"/>
  <c r="E21" i="70"/>
  <c r="F21" i="70"/>
  <c r="E22" i="70"/>
  <c r="F22" i="70"/>
  <c r="D22" i="70"/>
  <c r="D21" i="70"/>
  <c r="G11" i="53"/>
  <c r="E11" i="53"/>
  <c r="F11" i="53"/>
  <c r="E12" i="53"/>
  <c r="F12" i="53"/>
  <c r="D11" i="53"/>
  <c r="D19" i="72"/>
  <c r="D14" i="9"/>
  <c r="F222" i="92"/>
  <c r="F221" i="92"/>
  <c r="F219" i="92"/>
  <c r="K216" i="92"/>
  <c r="J216" i="92"/>
  <c r="I216" i="92"/>
  <c r="H216" i="92"/>
  <c r="G216" i="92"/>
  <c r="F216" i="92"/>
  <c r="E192" i="92"/>
  <c r="K189" i="92"/>
  <c r="J189" i="92"/>
  <c r="I189" i="92"/>
  <c r="H189" i="92"/>
  <c r="G189" i="92"/>
  <c r="F189" i="92"/>
  <c r="F152" i="92"/>
  <c r="F149" i="92"/>
  <c r="N143" i="92"/>
  <c r="M143" i="92"/>
  <c r="L143" i="92"/>
  <c r="K143" i="92"/>
  <c r="J143" i="92"/>
  <c r="I143" i="92"/>
  <c r="O131" i="92"/>
  <c r="O127" i="92"/>
  <c r="N40" i="92"/>
  <c r="N41" i="92"/>
  <c r="M40" i="92"/>
  <c r="M41" i="92"/>
  <c r="L40" i="92"/>
  <c r="L41" i="92"/>
  <c r="K40" i="92"/>
  <c r="K41" i="92"/>
  <c r="J40" i="92"/>
  <c r="J41" i="92"/>
  <c r="I40" i="92"/>
  <c r="I41" i="92"/>
  <c r="H40" i="92"/>
  <c r="H41" i="92"/>
  <c r="G40" i="92"/>
  <c r="G41" i="92"/>
  <c r="F40" i="92"/>
  <c r="F41" i="92"/>
  <c r="N26" i="92"/>
  <c r="N27" i="92"/>
  <c r="M27" i="92"/>
  <c r="L26" i="92"/>
  <c r="L27" i="92"/>
  <c r="K26" i="92"/>
  <c r="K27" i="92"/>
  <c r="J26" i="92"/>
  <c r="J27" i="92"/>
  <c r="I26" i="92"/>
  <c r="I27" i="92"/>
  <c r="H26" i="92"/>
  <c r="H27" i="92"/>
  <c r="G26" i="92"/>
  <c r="G27" i="92"/>
  <c r="F26" i="92"/>
  <c r="F27" i="92"/>
  <c r="N12" i="92"/>
  <c r="N13" i="92"/>
  <c r="M12" i="92"/>
  <c r="M13" i="92"/>
  <c r="L12" i="92"/>
  <c r="L13" i="92"/>
  <c r="K12" i="92"/>
  <c r="K13" i="92"/>
  <c r="J12" i="92"/>
  <c r="J13" i="92"/>
  <c r="I12" i="92"/>
  <c r="H12" i="92"/>
  <c r="H13" i="92"/>
  <c r="G12" i="92"/>
  <c r="G13" i="92"/>
  <c r="F12" i="92"/>
  <c r="F13" i="92"/>
  <c r="B79" i="79"/>
  <c r="B78" i="79"/>
  <c r="B77" i="79"/>
  <c r="B76" i="79"/>
  <c r="B75" i="79"/>
  <c r="B74" i="79"/>
  <c r="B73" i="79"/>
  <c r="B71" i="79"/>
  <c r="B70" i="79"/>
  <c r="B69" i="79"/>
  <c r="B68" i="79"/>
  <c r="B57" i="79"/>
  <c r="B56" i="79"/>
  <c r="B55" i="79"/>
  <c r="B38" i="79"/>
  <c r="B37" i="79"/>
  <c r="B29" i="79"/>
  <c r="B28" i="79"/>
  <c r="B27" i="79"/>
  <c r="I71" i="55"/>
  <c r="H71" i="55"/>
  <c r="G71" i="55"/>
  <c r="F71" i="55"/>
  <c r="E71" i="55"/>
  <c r="I69" i="55"/>
  <c r="H69" i="55"/>
  <c r="G69" i="55"/>
  <c r="F69" i="55"/>
  <c r="E69" i="55"/>
  <c r="I65" i="55"/>
  <c r="H65" i="55"/>
  <c r="G65" i="55"/>
  <c r="F65" i="55"/>
  <c r="E65" i="55"/>
  <c r="I64" i="55"/>
  <c r="H64" i="55"/>
  <c r="G64" i="55"/>
  <c r="F64" i="55"/>
  <c r="E64" i="55"/>
  <c r="I57" i="55"/>
  <c r="H57" i="55"/>
  <c r="G57" i="55"/>
  <c r="F57" i="55"/>
  <c r="E57" i="55"/>
  <c r="I55" i="55"/>
  <c r="H55" i="55"/>
  <c r="G55" i="55"/>
  <c r="F55" i="55"/>
  <c r="E55" i="55"/>
  <c r="I51" i="55"/>
  <c r="H51" i="55"/>
  <c r="G51" i="55"/>
  <c r="F51" i="55"/>
  <c r="E51" i="55"/>
  <c r="I50" i="55"/>
  <c r="H50" i="55"/>
  <c r="G50" i="55"/>
  <c r="F50" i="55"/>
  <c r="E50" i="55"/>
  <c r="I42" i="55"/>
  <c r="H42" i="55"/>
  <c r="G42" i="55"/>
  <c r="F42" i="55"/>
  <c r="E42" i="55"/>
  <c r="I37" i="55"/>
  <c r="I40" i="55" s="1"/>
  <c r="H37" i="55"/>
  <c r="H40" i="55" s="1"/>
  <c r="G37" i="55"/>
  <c r="G40" i="55" s="1"/>
  <c r="F37" i="55"/>
  <c r="F40" i="55" s="1"/>
  <c r="E40" i="55"/>
  <c r="E37" i="55"/>
  <c r="I36" i="55"/>
  <c r="H36" i="55"/>
  <c r="G36" i="55"/>
  <c r="F36" i="55"/>
  <c r="E36" i="55"/>
  <c r="I210" i="43"/>
  <c r="I208" i="43"/>
  <c r="C41" i="81"/>
  <c r="C18" i="81"/>
  <c r="C16" i="81"/>
  <c r="B11" i="98"/>
  <c r="B10" i="98"/>
  <c r="C49" i="81"/>
  <c r="C48" i="81"/>
  <c r="C47" i="81"/>
  <c r="C46" i="81"/>
  <c r="C45" i="81"/>
  <c r="C44" i="81"/>
  <c r="C43" i="81"/>
  <c r="C40" i="81"/>
  <c r="C39" i="81"/>
  <c r="C37" i="81"/>
  <c r="C36" i="81"/>
  <c r="C29" i="81"/>
  <c r="C27" i="81"/>
  <c r="C26" i="81"/>
  <c r="C22" i="81"/>
  <c r="C21" i="81"/>
  <c r="C19" i="81"/>
  <c r="C15" i="81"/>
  <c r="C14" i="81"/>
  <c r="C12" i="81"/>
  <c r="C11" i="81"/>
  <c r="D18" i="91"/>
  <c r="D15" i="91"/>
  <c r="E32" i="90"/>
  <c r="E29" i="90"/>
  <c r="E12" i="87"/>
  <c r="F12" i="87"/>
  <c r="G12" i="87"/>
  <c r="D9" i="91"/>
  <c r="Q44" i="95"/>
  <c r="P44" i="95"/>
  <c r="O44" i="95"/>
  <c r="M44" i="95"/>
  <c r="K44" i="95"/>
  <c r="I44" i="95"/>
  <c r="G44" i="95"/>
  <c r="D248" i="95"/>
  <c r="D246" i="95"/>
  <c r="D243" i="95"/>
  <c r="D223" i="95"/>
  <c r="D224" i="95"/>
  <c r="D225" i="95"/>
  <c r="D226" i="95"/>
  <c r="D227" i="95"/>
  <c r="D228" i="95"/>
  <c r="D229" i="95"/>
  <c r="D230" i="95"/>
  <c r="D231" i="95"/>
  <c r="D232" i="95"/>
  <c r="D233" i="95"/>
  <c r="D234" i="95"/>
  <c r="D235" i="95"/>
  <c r="D236" i="95"/>
  <c r="D237" i="95"/>
  <c r="D238" i="95"/>
  <c r="D239" i="95"/>
  <c r="D240" i="95"/>
  <c r="D241" i="95"/>
  <c r="D242" i="95"/>
  <c r="D244" i="95"/>
  <c r="D245" i="95"/>
  <c r="D247" i="95"/>
  <c r="L180" i="95"/>
  <c r="K181" i="95"/>
  <c r="J180" i="95"/>
  <c r="K180" i="95"/>
  <c r="J181" i="95"/>
  <c r="I181" i="95"/>
  <c r="I180" i="95"/>
  <c r="L170" i="95"/>
  <c r="L171" i="95"/>
  <c r="J170" i="95"/>
  <c r="K170" i="95"/>
  <c r="J171" i="95"/>
  <c r="K171" i="95"/>
  <c r="I171" i="95"/>
  <c r="I170" i="95"/>
  <c r="G139" i="95"/>
  <c r="G140" i="95"/>
  <c r="F140" i="95"/>
  <c r="F139" i="95"/>
  <c r="E140" i="95"/>
  <c r="E139" i="95"/>
  <c r="I130" i="95"/>
  <c r="H130" i="95"/>
  <c r="G130" i="95"/>
  <c r="F130" i="95"/>
  <c r="E130" i="95"/>
  <c r="E116" i="95"/>
  <c r="F122" i="95"/>
  <c r="I122" i="95"/>
  <c r="I116" i="95"/>
  <c r="M116" i="95"/>
  <c r="M122" i="95"/>
  <c r="K122" i="95"/>
  <c r="G122" i="95"/>
  <c r="E122" i="95"/>
  <c r="D122" i="95"/>
  <c r="K116" i="95"/>
  <c r="G116" i="95"/>
  <c r="F116" i="95"/>
  <c r="D116" i="95"/>
  <c r="K110" i="95"/>
  <c r="M110" i="95"/>
  <c r="I110" i="95"/>
  <c r="G110" i="95"/>
  <c r="F110" i="95"/>
  <c r="E110" i="95"/>
  <c r="D110" i="95"/>
  <c r="E104" i="95"/>
  <c r="M104" i="95"/>
  <c r="F104" i="95"/>
  <c r="G104" i="95"/>
  <c r="I104" i="95"/>
  <c r="K104" i="95"/>
  <c r="D104" i="95"/>
  <c r="I96" i="95"/>
  <c r="M96" i="95"/>
  <c r="K96" i="95"/>
  <c r="E96" i="95"/>
  <c r="F96" i="95"/>
  <c r="G96" i="95"/>
  <c r="D96" i="95"/>
  <c r="G90" i="95"/>
  <c r="M90" i="95"/>
  <c r="K90" i="95"/>
  <c r="E90" i="95"/>
  <c r="F90" i="95"/>
  <c r="I90" i="95"/>
  <c r="D90" i="95"/>
  <c r="G84" i="95"/>
  <c r="M84" i="95"/>
  <c r="I84" i="95"/>
  <c r="K84" i="95"/>
  <c r="E84" i="95"/>
  <c r="F84" i="95"/>
  <c r="D84" i="95"/>
  <c r="M78" i="95"/>
  <c r="E78" i="95"/>
  <c r="F78" i="95"/>
  <c r="G78" i="95"/>
  <c r="I78" i="95"/>
  <c r="K78" i="95"/>
  <c r="D78" i="95"/>
  <c r="E70" i="95"/>
  <c r="F70" i="95"/>
  <c r="G70" i="95"/>
  <c r="I70" i="95"/>
  <c r="K70" i="95"/>
  <c r="M70" i="95"/>
  <c r="D70" i="95"/>
  <c r="E64" i="95"/>
  <c r="F64" i="95"/>
  <c r="G64" i="95"/>
  <c r="I64" i="95"/>
  <c r="K64" i="95"/>
  <c r="M64" i="95"/>
  <c r="D64" i="95"/>
  <c r="E58" i="95"/>
  <c r="F58" i="95"/>
  <c r="G58" i="95"/>
  <c r="I58" i="95"/>
  <c r="K58" i="95"/>
  <c r="M58" i="95"/>
  <c r="D58" i="95"/>
  <c r="E52" i="95"/>
  <c r="F52" i="95"/>
  <c r="G52" i="95"/>
  <c r="I52" i="95"/>
  <c r="K52" i="95"/>
  <c r="M52" i="95"/>
  <c r="D52" i="95"/>
  <c r="P38" i="95"/>
  <c r="O38" i="95"/>
  <c r="I38" i="95"/>
  <c r="K38" i="95"/>
  <c r="M38" i="95"/>
  <c r="Q38" i="95"/>
  <c r="G38" i="95"/>
  <c r="M30" i="95"/>
  <c r="J30" i="95"/>
  <c r="K30" i="95"/>
  <c r="F30" i="95"/>
  <c r="G30" i="95"/>
  <c r="I30" i="95"/>
  <c r="E30" i="95"/>
  <c r="N24" i="95"/>
  <c r="M24" i="95"/>
  <c r="F24" i="95"/>
  <c r="G24" i="95"/>
  <c r="H24" i="95"/>
  <c r="I24" i="95"/>
  <c r="J24" i="95"/>
  <c r="K24" i="95"/>
  <c r="L24" i="95"/>
  <c r="E24" i="95"/>
  <c r="F12" i="95"/>
  <c r="G12" i="95"/>
  <c r="H12" i="95"/>
  <c r="I12" i="95"/>
  <c r="J12" i="95"/>
  <c r="K12" i="95"/>
  <c r="L12" i="95"/>
  <c r="M12" i="95"/>
  <c r="E12" i="95"/>
  <c r="N180" i="92"/>
  <c r="N178" i="92"/>
  <c r="N177" i="92"/>
  <c r="Q174" i="92"/>
  <c r="P174" i="92"/>
  <c r="N174" i="92"/>
  <c r="F209" i="92"/>
  <c r="F208" i="92"/>
  <c r="F206" i="92"/>
  <c r="H203" i="92"/>
  <c r="J203" i="92"/>
  <c r="G203" i="92"/>
  <c r="L254" i="92"/>
  <c r="L253" i="92"/>
  <c r="L252" i="92"/>
  <c r="L250" i="92"/>
  <c r="L246" i="92"/>
  <c r="M245" i="92"/>
  <c r="N245" i="92"/>
  <c r="N247" i="92" s="1"/>
  <c r="L245" i="92"/>
  <c r="H237" i="92"/>
  <c r="K237" i="92"/>
  <c r="M237" i="92"/>
  <c r="H235" i="92"/>
  <c r="H234" i="92"/>
  <c r="H232" i="92"/>
  <c r="M229" i="92"/>
  <c r="K229" i="92"/>
  <c r="H229" i="92"/>
  <c r="J114" i="92"/>
  <c r="K114" i="92"/>
  <c r="I114" i="92"/>
  <c r="F114" i="92"/>
  <c r="G114" i="92"/>
  <c r="H114" i="92"/>
  <c r="F108" i="92"/>
  <c r="F107" i="92"/>
  <c r="F105" i="92"/>
  <c r="G102" i="92"/>
  <c r="F102" i="92"/>
  <c r="M131" i="92"/>
  <c r="N131" i="92"/>
  <c r="F136" i="92"/>
  <c r="F135" i="92"/>
  <c r="F133" i="92"/>
  <c r="F131" i="92"/>
  <c r="G131" i="92"/>
  <c r="I131" i="92"/>
  <c r="K131" i="92"/>
  <c r="L131" i="92"/>
  <c r="J131" i="92"/>
  <c r="H131" i="92"/>
  <c r="I127" i="92"/>
  <c r="N127" i="92"/>
  <c r="K127" i="92"/>
  <c r="M127" i="92"/>
  <c r="L127" i="92"/>
  <c r="J127" i="92"/>
  <c r="H127" i="92"/>
  <c r="G127" i="92"/>
  <c r="F127" i="92"/>
  <c r="G95" i="92"/>
  <c r="G94" i="92"/>
  <c r="G92" i="92"/>
  <c r="K87" i="92"/>
  <c r="K88" i="92"/>
  <c r="I88" i="92"/>
  <c r="H87" i="92"/>
  <c r="I87" i="92"/>
  <c r="H88" i="92"/>
  <c r="G88" i="92"/>
  <c r="G87" i="92"/>
  <c r="F79" i="92"/>
  <c r="F78" i="92"/>
  <c r="F76" i="92"/>
  <c r="G71" i="92"/>
  <c r="H71" i="92"/>
  <c r="I71" i="92"/>
  <c r="J71" i="92"/>
  <c r="K71" i="92"/>
  <c r="G72" i="92"/>
  <c r="H72" i="92"/>
  <c r="I72" i="92"/>
  <c r="J72" i="92"/>
  <c r="K72" i="92"/>
  <c r="F72" i="92"/>
  <c r="F71" i="92"/>
  <c r="E63" i="92"/>
  <c r="E60" i="92"/>
  <c r="E62" i="92"/>
  <c r="H55" i="92"/>
  <c r="I56" i="92"/>
  <c r="J56" i="92"/>
  <c r="J55" i="92"/>
  <c r="H56" i="92"/>
  <c r="G56" i="92"/>
  <c r="F56" i="92"/>
  <c r="I55" i="92"/>
  <c r="G55" i="92"/>
  <c r="F55" i="92"/>
  <c r="E8" i="94"/>
  <c r="F8" i="94"/>
  <c r="G8" i="94"/>
  <c r="H8" i="94"/>
  <c r="I8" i="94"/>
  <c r="J8" i="94"/>
  <c r="K8" i="94"/>
  <c r="D8" i="94"/>
  <c r="D37" i="93"/>
  <c r="D36" i="93"/>
  <c r="D35" i="93"/>
  <c r="D24" i="93"/>
  <c r="D25" i="93"/>
  <c r="D23" i="93"/>
  <c r="D13" i="93"/>
  <c r="D12" i="93"/>
  <c r="D28" i="91"/>
  <c r="D29" i="91"/>
  <c r="D30" i="91"/>
  <c r="D31" i="91"/>
  <c r="D33" i="91"/>
  <c r="D34" i="91"/>
  <c r="D35" i="91"/>
  <c r="D37" i="91"/>
  <c r="D38" i="91"/>
  <c r="D44" i="91"/>
  <c r="D12" i="91"/>
  <c r="D89" i="90"/>
  <c r="D91" i="90"/>
  <c r="D92" i="90"/>
  <c r="D94" i="90"/>
  <c r="D95" i="90"/>
  <c r="D96" i="90"/>
  <c r="D98" i="90"/>
  <c r="D99" i="90"/>
  <c r="D105" i="90"/>
  <c r="D107" i="90"/>
  <c r="E78" i="90"/>
  <c r="E74" i="90"/>
  <c r="E70" i="90"/>
  <c r="E66" i="90"/>
  <c r="E58" i="90"/>
  <c r="E54" i="90"/>
  <c r="E50" i="90"/>
  <c r="E26" i="90"/>
  <c r="E35" i="90"/>
  <c r="E38" i="90"/>
  <c r="E41" i="90"/>
  <c r="E44" i="90"/>
  <c r="E47" i="90"/>
  <c r="F16" i="90"/>
  <c r="G16" i="90"/>
  <c r="H16" i="90"/>
  <c r="E16" i="90"/>
  <c r="D16" i="90"/>
  <c r="D63" i="89"/>
  <c r="D65" i="89"/>
  <c r="D66" i="89"/>
  <c r="D67" i="89"/>
  <c r="D68" i="89"/>
  <c r="D70" i="89"/>
  <c r="D71" i="89"/>
  <c r="D72" i="89"/>
  <c r="D74" i="89"/>
  <c r="D76" i="89"/>
  <c r="D78" i="89"/>
  <c r="D79" i="89"/>
  <c r="D62" i="89"/>
  <c r="E92" i="88"/>
  <c r="E94" i="88"/>
  <c r="E95" i="88"/>
  <c r="E97" i="88"/>
  <c r="E98" i="88"/>
  <c r="E99" i="88"/>
  <c r="E100" i="88"/>
  <c r="E102" i="88"/>
  <c r="E103" i="88"/>
  <c r="E104" i="88"/>
  <c r="E106" i="88"/>
  <c r="E108" i="88"/>
  <c r="E91" i="88"/>
  <c r="C5" i="72"/>
  <c r="C4" i="72"/>
  <c r="E10" i="55"/>
  <c r="F10" i="55"/>
  <c r="F13" i="55" s="1"/>
  <c r="J17" i="9"/>
  <c r="F17" i="9"/>
  <c r="H17" i="9"/>
  <c r="E28" i="55"/>
  <c r="E21" i="55"/>
  <c r="H99" i="67"/>
  <c r="H101" i="67"/>
  <c r="J94" i="67"/>
  <c r="I94" i="67"/>
  <c r="H94" i="67"/>
  <c r="E86" i="67"/>
  <c r="H19" i="67"/>
  <c r="K165" i="37"/>
  <c r="K160" i="37"/>
  <c r="K147" i="37"/>
  <c r="K85" i="37"/>
  <c r="J101" i="37"/>
  <c r="J53" i="37"/>
  <c r="D20" i="72"/>
  <c r="D17" i="9"/>
  <c r="B88" i="79"/>
  <c r="B89" i="79"/>
  <c r="B87" i="79"/>
  <c r="B60" i="79"/>
  <c r="B61" i="79"/>
  <c r="B62" i="79"/>
  <c r="B63" i="79"/>
  <c r="B64" i="79"/>
  <c r="B65" i="79"/>
  <c r="B66" i="79"/>
  <c r="B59" i="79"/>
  <c r="B52" i="79"/>
  <c r="B53" i="79"/>
  <c r="B54" i="79"/>
  <c r="B51" i="79"/>
  <c r="B48" i="79"/>
  <c r="B49" i="79"/>
  <c r="B47" i="79"/>
  <c r="B44" i="79"/>
  <c r="B45" i="79"/>
  <c r="B43" i="79"/>
  <c r="B25" i="79"/>
  <c r="B26" i="79"/>
  <c r="B32" i="79"/>
  <c r="B33" i="79"/>
  <c r="B34" i="79"/>
  <c r="B35" i="79"/>
  <c r="B36" i="79"/>
  <c r="B24" i="79"/>
  <c r="D17" i="79"/>
  <c r="D13" i="79"/>
  <c r="D15" i="79"/>
  <c r="D14" i="79"/>
  <c r="E14" i="79"/>
  <c r="F14" i="79"/>
  <c r="G14" i="79"/>
  <c r="H14" i="79"/>
  <c r="I14" i="79"/>
  <c r="E15" i="79"/>
  <c r="F15" i="79"/>
  <c r="G15" i="79"/>
  <c r="H15" i="79"/>
  <c r="I15" i="79"/>
  <c r="I13" i="79"/>
  <c r="H13" i="79"/>
  <c r="G13" i="79"/>
  <c r="F13" i="79"/>
  <c r="E13" i="79"/>
  <c r="I17" i="79"/>
  <c r="H17" i="79"/>
  <c r="G17" i="79"/>
  <c r="F17" i="79"/>
  <c r="E17" i="79"/>
  <c r="D16" i="79"/>
  <c r="I16" i="79"/>
  <c r="H16" i="79"/>
  <c r="G16" i="79"/>
  <c r="F16" i="79"/>
  <c r="E16" i="79"/>
  <c r="E15" i="75"/>
  <c r="E13" i="75"/>
  <c r="G14" i="75"/>
  <c r="G13" i="75" s="1"/>
  <c r="F14" i="75"/>
  <c r="F13" i="75" s="1"/>
  <c r="G15" i="75"/>
  <c r="F15" i="75"/>
  <c r="E14" i="75"/>
  <c r="L11" i="74"/>
  <c r="H11" i="74"/>
  <c r="I11" i="74"/>
  <c r="J11" i="74"/>
  <c r="K11" i="74"/>
  <c r="D12" i="72"/>
  <c r="D11" i="72"/>
  <c r="D9" i="72"/>
  <c r="J14" i="67"/>
  <c r="I14" i="67"/>
  <c r="H14" i="67"/>
  <c r="H28" i="55"/>
  <c r="F28" i="55"/>
  <c r="I28" i="55"/>
  <c r="E26" i="55"/>
  <c r="I26" i="55"/>
  <c r="H26" i="55"/>
  <c r="G26" i="55"/>
  <c r="F26" i="55"/>
  <c r="E24" i="55"/>
  <c r="I21" i="55"/>
  <c r="I24" i="55" s="1"/>
  <c r="H21" i="55"/>
  <c r="H24" i="55" s="1"/>
  <c r="G21" i="55"/>
  <c r="G24" i="55" s="1"/>
  <c r="F21" i="55"/>
  <c r="F24" i="55" s="1"/>
  <c r="E14" i="55"/>
  <c r="F14" i="55"/>
  <c r="E13" i="55"/>
  <c r="E17" i="9"/>
  <c r="E9" i="9"/>
  <c r="F9" i="9"/>
  <c r="G9" i="9"/>
  <c r="H9" i="9"/>
  <c r="I9" i="9"/>
  <c r="D9" i="9"/>
  <c r="L241" i="43" l="1"/>
  <c r="G52" i="43"/>
  <c r="L182" i="95"/>
  <c r="I203" i="43"/>
  <c r="L203" i="43"/>
  <c r="E151" i="95"/>
  <c r="J172" i="95"/>
  <c r="G81" i="67"/>
  <c r="I46" i="67"/>
  <c r="I14" i="92"/>
  <c r="F141" i="95"/>
  <c r="I172" i="95"/>
  <c r="K172" i="95"/>
  <c r="I182" i="95"/>
  <c r="J182" i="95"/>
  <c r="E13" i="53"/>
  <c r="J61" i="67"/>
  <c r="G13" i="87"/>
  <c r="H151" i="95"/>
  <c r="J203" i="43"/>
  <c r="G141" i="95"/>
  <c r="L172" i="95"/>
  <c r="H46" i="67"/>
  <c r="J241" i="43"/>
  <c r="H52" i="43"/>
  <c r="J222" i="43"/>
  <c r="I31" i="67"/>
  <c r="E141" i="95"/>
  <c r="C70" i="79"/>
  <c r="I79" i="37"/>
  <c r="G151" i="95"/>
  <c r="H141" i="95"/>
  <c r="J47" i="37"/>
  <c r="F151" i="95"/>
  <c r="K145" i="43"/>
  <c r="K182" i="95"/>
  <c r="F31" i="37"/>
  <c r="K95" i="37"/>
  <c r="G16" i="43"/>
  <c r="K89" i="43"/>
  <c r="K260" i="43"/>
  <c r="F13" i="87"/>
  <c r="E13" i="87"/>
  <c r="C59" i="79"/>
  <c r="C63" i="79"/>
  <c r="C76" i="79"/>
  <c r="C84" i="79"/>
  <c r="I171" i="67"/>
  <c r="F23" i="70"/>
  <c r="E23" i="70"/>
  <c r="D13" i="53"/>
  <c r="F13" i="53"/>
  <c r="M247" i="92"/>
  <c r="L247" i="92"/>
  <c r="I73" i="92"/>
  <c r="G14" i="92"/>
  <c r="F42" i="92"/>
  <c r="H42" i="92"/>
  <c r="J42" i="92"/>
  <c r="L42" i="92"/>
  <c r="E57" i="92"/>
  <c r="G57" i="92"/>
  <c r="H57" i="92"/>
  <c r="F73" i="92"/>
  <c r="G73" i="92"/>
  <c r="G89" i="92"/>
  <c r="G28" i="92"/>
  <c r="F14" i="92"/>
  <c r="L28" i="92"/>
  <c r="M28" i="92"/>
  <c r="J73" i="92"/>
  <c r="F28" i="92"/>
  <c r="G42" i="92"/>
  <c r="K42" i="92"/>
  <c r="N42" i="92"/>
  <c r="J57" i="92"/>
  <c r="I89" i="92"/>
  <c r="K14" i="92"/>
  <c r="M14" i="92"/>
  <c r="I28" i="92"/>
  <c r="K28" i="92"/>
  <c r="H14" i="92"/>
  <c r="N28" i="92"/>
  <c r="K89" i="92"/>
  <c r="F57" i="92"/>
  <c r="I57" i="92"/>
  <c r="K73" i="92"/>
  <c r="H89" i="92"/>
  <c r="J14" i="92"/>
  <c r="N14" i="92"/>
  <c r="J28" i="92"/>
  <c r="D13" i="87"/>
  <c r="C68" i="79"/>
  <c r="C74" i="79"/>
  <c r="C65" i="79"/>
  <c r="C72" i="79"/>
  <c r="C80" i="79"/>
  <c r="C61" i="79"/>
  <c r="C82" i="79"/>
  <c r="J171" i="67"/>
  <c r="K171" i="67"/>
  <c r="H156" i="67"/>
  <c r="I96" i="67"/>
  <c r="H111" i="67"/>
  <c r="I156" i="67"/>
  <c r="I141" i="67"/>
  <c r="J126" i="67"/>
  <c r="I126" i="67"/>
  <c r="F81" i="67"/>
  <c r="E81" i="67"/>
  <c r="H126" i="67"/>
  <c r="J96" i="67"/>
  <c r="K156" i="67"/>
  <c r="I61" i="67"/>
  <c r="J16" i="67"/>
  <c r="H31" i="67"/>
  <c r="I16" i="67"/>
  <c r="H16" i="67"/>
  <c r="J31" i="67"/>
  <c r="I111" i="67"/>
  <c r="J111" i="67"/>
  <c r="J156" i="67"/>
  <c r="H96" i="67"/>
  <c r="J46" i="67"/>
  <c r="J108" i="43"/>
  <c r="J127" i="43"/>
  <c r="I241" i="43"/>
  <c r="H33" i="43"/>
  <c r="H70" i="43"/>
  <c r="I127" i="43"/>
  <c r="I222" i="43"/>
  <c r="L279" i="43"/>
  <c r="L222" i="43"/>
  <c r="G70" i="43"/>
  <c r="K279" i="43"/>
  <c r="F70" i="43"/>
  <c r="K108" i="43"/>
  <c r="K127" i="43"/>
  <c r="J279" i="43"/>
  <c r="E16" i="43"/>
  <c r="K203" i="43"/>
  <c r="I108" i="43"/>
  <c r="K241" i="43"/>
  <c r="J298" i="43"/>
  <c r="H16" i="43"/>
  <c r="F16" i="43"/>
  <c r="F33" i="43"/>
  <c r="G33" i="43"/>
  <c r="I89" i="43"/>
  <c r="J89" i="43"/>
  <c r="J260" i="43"/>
  <c r="L260" i="43"/>
  <c r="F52" i="43"/>
  <c r="I145" i="43"/>
  <c r="J145" i="43"/>
  <c r="I164" i="43"/>
  <c r="J184" i="43"/>
  <c r="K298" i="43"/>
  <c r="I184" i="43"/>
  <c r="K184" i="43"/>
  <c r="L298" i="43"/>
  <c r="I144" i="37"/>
  <c r="H16" i="37"/>
  <c r="G16" i="37"/>
  <c r="E16" i="37"/>
  <c r="I63" i="37"/>
  <c r="G31" i="37"/>
  <c r="N273" i="37"/>
  <c r="K162" i="37"/>
  <c r="L79" i="37"/>
  <c r="L83" i="37" s="1"/>
  <c r="J144" i="37"/>
  <c r="J147" i="37" s="1"/>
  <c r="O273" i="37"/>
  <c r="K210" i="37"/>
  <c r="K226" i="37"/>
  <c r="L82" i="37"/>
  <c r="F16" i="37"/>
  <c r="J95" i="37"/>
  <c r="K79" i="37"/>
  <c r="K83" i="37" s="1"/>
  <c r="H31" i="37"/>
  <c r="K178" i="37"/>
  <c r="L95" i="37"/>
  <c r="J79" i="37"/>
  <c r="J83" i="37" s="1"/>
  <c r="K194" i="37"/>
  <c r="D23" i="70"/>
  <c r="D13" i="70"/>
  <c r="F13" i="70"/>
  <c r="H73" i="92"/>
  <c r="M42" i="92"/>
  <c r="C78" i="79"/>
  <c r="J164" i="43"/>
  <c r="J141" i="67"/>
  <c r="K222" i="43"/>
  <c r="H28" i="92"/>
  <c r="L14" i="92"/>
  <c r="I42" i="92"/>
  <c r="E13" i="70"/>
  <c r="K164" i="43"/>
</calcChain>
</file>

<file path=xl/sharedStrings.xml><?xml version="1.0" encoding="utf-8"?>
<sst xmlns="http://schemas.openxmlformats.org/spreadsheetml/2006/main" count="8729" uniqueCount="1788">
  <si>
    <t>РЕФНЕТЫ-разветвители для 3-трубной системы</t>
  </si>
  <si>
    <t>РЕФНЕТЫ-коллекторы для 3-трубной системы</t>
  </si>
  <si>
    <t>Наружные блоки с максимальным
коэффициентом энергоэффективности
(с рекуперацией тепла)</t>
  </si>
  <si>
    <t>REYHQ16P</t>
  </si>
  <si>
    <t>REYHQ20P</t>
  </si>
  <si>
    <t>REYHQ22P</t>
  </si>
  <si>
    <t>REYHQ24P</t>
  </si>
  <si>
    <t>Блоки кассетного типа четырехпоточные</t>
  </si>
  <si>
    <t xml:space="preserve">Внутренний блок </t>
  </si>
  <si>
    <t xml:space="preserve">Пульт управления    </t>
  </si>
  <si>
    <t>инфракрасный (только охл.)</t>
  </si>
  <si>
    <t>Боки кассетного типа четырехпоточные (600х600)</t>
  </si>
  <si>
    <t xml:space="preserve">Пульт управления  </t>
  </si>
  <si>
    <t>Блоки кассетного типа двухпоточные</t>
  </si>
  <si>
    <t>BYBC-G</t>
  </si>
  <si>
    <t xml:space="preserve">Пульт управления                        </t>
  </si>
  <si>
    <t xml:space="preserve">проводной </t>
  </si>
  <si>
    <t xml:space="preserve">инфракрасный (только охл.)   </t>
  </si>
  <si>
    <t>Блоки кассетного типа однопоточные</t>
  </si>
  <si>
    <t>BYK-F</t>
  </si>
  <si>
    <t>BYBS-D</t>
  </si>
  <si>
    <t>Блоки канального типа низконапорные</t>
  </si>
  <si>
    <t>Блоки канального типа высоконапорные</t>
  </si>
  <si>
    <t>Фильтр с повышенным сроком службы(моющийся)</t>
  </si>
  <si>
    <t>модель</t>
  </si>
  <si>
    <t>Насос дренажный</t>
  </si>
  <si>
    <t>Камера фильтра (требуется для каждого блока)</t>
  </si>
  <si>
    <t>Блоки подпотолочного типа однопоточные</t>
  </si>
  <si>
    <t>Блоки настенного тип</t>
  </si>
  <si>
    <t>Блоки подпотолочного типа четырехпоточные</t>
  </si>
  <si>
    <t>Соединительный блок</t>
  </si>
  <si>
    <t>BEVQ-M</t>
  </si>
  <si>
    <t>Интерфейсный адаптер</t>
  </si>
  <si>
    <t>Блоки напольного типа (без корпуса)</t>
  </si>
  <si>
    <t>Блоки напольного типа (в корпусе)</t>
  </si>
  <si>
    <t>Блоки канального типа для подачи наружного воздуха</t>
  </si>
  <si>
    <t xml:space="preserve">Пульт управления                   </t>
  </si>
  <si>
    <t xml:space="preserve">Насос дренажный                                     </t>
  </si>
  <si>
    <t>Вентиляционная установка</t>
  </si>
  <si>
    <t>Расход воздуха</t>
  </si>
  <si>
    <t xml:space="preserve">Установка </t>
  </si>
  <si>
    <t>Адаптер</t>
  </si>
  <si>
    <t>С НЕПОСРЕДСТВЕННЫМ ОХЛАЖДЕНИЕМ И УВЛАЖНЕНИЕМ</t>
  </si>
  <si>
    <t>Установка</t>
  </si>
  <si>
    <t>С НЕПОСРЕДСТВЕННЫМ ОХЛАЖДЕНИЕМ</t>
  </si>
  <si>
    <t>Оборудование VRVIII для непосредственного охлаждения воздуха в центральных кондиционерах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</si>
  <si>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</si>
  <si>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</si>
  <si>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</si>
  <si>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</si>
  <si>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</si>
  <si>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</si>
  <si>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</si>
  <si>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</si>
  <si>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</si>
  <si>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16</t>
  </si>
  <si>
    <t>18</t>
  </si>
  <si>
    <t>Фанкойлы канального типа средненапорные</t>
  </si>
  <si>
    <t>Полная холодопроизводительность</t>
  </si>
  <si>
    <t>3.14</t>
  </si>
  <si>
    <t>3.49</t>
  </si>
  <si>
    <t>5.08</t>
  </si>
  <si>
    <t>5.45</t>
  </si>
  <si>
    <t>6.47</t>
  </si>
  <si>
    <t>7.57</t>
  </si>
  <si>
    <t>8.67</t>
  </si>
  <si>
    <t>10.34</t>
  </si>
  <si>
    <t>Явная холодопроизводительность</t>
  </si>
  <si>
    <t>2.16</t>
  </si>
  <si>
    <t>2.34</t>
  </si>
  <si>
    <t>3.60</t>
  </si>
  <si>
    <t>3.87</t>
  </si>
  <si>
    <t>4.40</t>
  </si>
  <si>
    <t>5.23</t>
  </si>
  <si>
    <t>5.96</t>
  </si>
  <si>
    <t>6.90</t>
  </si>
  <si>
    <t>Нагрев</t>
  </si>
  <si>
    <t>Теплопроизводительность выс.</t>
  </si>
  <si>
    <t>6.01</t>
  </si>
  <si>
    <t>10.31</t>
  </si>
  <si>
    <t>11.39</t>
  </si>
  <si>
    <t>12.28</t>
  </si>
  <si>
    <t>15.05</t>
  </si>
  <si>
    <t>16.85</t>
  </si>
  <si>
    <t>18.78</t>
  </si>
  <si>
    <t>FWB02-10JT</t>
  </si>
  <si>
    <t>Фанкойлы канального типа высоконапорные</t>
  </si>
  <si>
    <t>FWD04-18ATN</t>
  </si>
  <si>
    <t>FWD04-18AFN</t>
  </si>
  <si>
    <t>Фанкойлы напольно-потолочного типа (без корпуса)</t>
  </si>
  <si>
    <t>Полная холодопроизводительность (выс)</t>
  </si>
  <si>
    <t>Явная холодопроизводительность (выс)</t>
  </si>
  <si>
    <t>Теплопроизводительность (выс)</t>
  </si>
  <si>
    <t>Фанкойлы напольно-потолочного типа (в корпусе)</t>
  </si>
  <si>
    <t>Фанкойлы настенного типа</t>
  </si>
  <si>
    <t>Фанкойлы кассетного типа (600х600)</t>
  </si>
  <si>
    <t>Внутренний Блок</t>
  </si>
  <si>
    <t>Фанкойлы кассетного типа</t>
  </si>
  <si>
    <t>Аксессуары для фанкойлов</t>
  </si>
  <si>
    <t xml:space="preserve">ЦЕНА </t>
  </si>
  <si>
    <t>Модель, программный продукт</t>
  </si>
  <si>
    <t>Розничная цена</t>
  </si>
  <si>
    <t>Intelligent Manager III</t>
  </si>
  <si>
    <t>Станция сбора и обработки информации (до 256 внутренних блоков)</t>
  </si>
  <si>
    <t>Станция сбора и обработки информации (до 128 внутренних блоков)</t>
  </si>
  <si>
    <t>Дополнительные функции Intelligent Manager III</t>
  </si>
  <si>
    <t>Учет потребления электроэнергии</t>
  </si>
  <si>
    <t>Режим ограничения потребляемой электроэнергии, ECO  режим</t>
  </si>
  <si>
    <t>Удаленный мониторинг и управление через Internet</t>
  </si>
  <si>
    <t>Адаптер расширения для ITC (до 128 блоков)</t>
  </si>
  <si>
    <t>Дополнительные функции Универсального графического контроллера ITC</t>
  </si>
  <si>
    <t>Учёт потребления электроэнергии</t>
  </si>
  <si>
    <t>Удалённый мониторинг и управление через Internet</t>
  </si>
  <si>
    <t>Шлюз для интеграции с BMS  (до 128 внутренних блоков)</t>
  </si>
  <si>
    <t>Адаптер расширения для DMS502B51  (до 256 внутренних блоков)</t>
  </si>
  <si>
    <t>Di адаптер для мониторинга другого оборудования</t>
  </si>
  <si>
    <t>Dio адаптер для мониторинга и управления другого оборудования</t>
  </si>
  <si>
    <t>Внешний датчик температуры наружного воздуха</t>
  </si>
  <si>
    <r>
      <t xml:space="preserve">Внутренний блок </t>
    </r>
    <r>
      <rPr>
        <b/>
        <sz val="10"/>
        <rFont val="Arial"/>
        <family val="2"/>
        <charset val="204"/>
      </rPr>
      <t/>
    </r>
  </si>
  <si>
    <t>Стоимость дополнительных систем управления для Split, Multi Split, Sky Air</t>
  </si>
  <si>
    <t>Стоимость дополнительных систем управления для Hi-VRV</t>
  </si>
  <si>
    <t>1. Воздухоочистители</t>
  </si>
  <si>
    <t>2. Кондиционеры настенного типа</t>
  </si>
  <si>
    <t>3. Кондиционеры универсального типа</t>
  </si>
  <si>
    <t>4. Кондиционеры напольного типа</t>
  </si>
  <si>
    <t>5. Кондиционеры канального типа</t>
  </si>
  <si>
    <t>5.1. Низконапорные</t>
  </si>
  <si>
    <t>5.2. Средненапорные</t>
  </si>
  <si>
    <t>5.3. Высоконапорные</t>
  </si>
  <si>
    <t>6. Кондиционеры кассетного типа</t>
  </si>
  <si>
    <t>7. Кондиционеры подпотолочного типа</t>
  </si>
  <si>
    <t>Split, Multi Split, Sky Air, Roof Top &amp; Packaged</t>
  </si>
  <si>
    <t>Hi-VRV, Fancoil</t>
  </si>
  <si>
    <t>Мин.~ном.~макс.</t>
  </si>
  <si>
    <t>Блоки канального типа средненапорные</t>
  </si>
  <si>
    <t>Фанкойлы напольного типа</t>
  </si>
  <si>
    <r>
      <t>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/ч</t>
    </r>
  </si>
  <si>
    <t>Модель</t>
  </si>
  <si>
    <t>BEVQ71M</t>
  </si>
  <si>
    <t>BRC1D52</t>
  </si>
  <si>
    <t>BRC301B61</t>
  </si>
  <si>
    <t>BRC3A61</t>
  </si>
  <si>
    <t>BRC4C61</t>
  </si>
  <si>
    <t>BRC4C62</t>
  </si>
  <si>
    <t>BRC4C63</t>
  </si>
  <si>
    <t>BRC4C64</t>
  </si>
  <si>
    <t>BRC7C510</t>
  </si>
  <si>
    <t>BRC7C511</t>
  </si>
  <si>
    <t>BRC7C528</t>
  </si>
  <si>
    <t>BRC7C529</t>
  </si>
  <si>
    <t>BRC7C62</t>
  </si>
  <si>
    <t>BRC7C67</t>
  </si>
  <si>
    <t>BRC7E530</t>
  </si>
  <si>
    <t>BRC7E531</t>
  </si>
  <si>
    <t>BRC7E618</t>
  </si>
  <si>
    <t>BRC7E619</t>
  </si>
  <si>
    <t>BRC7E63</t>
  </si>
  <si>
    <t>BRC7E66</t>
  </si>
  <si>
    <t>BRP4A50</t>
  </si>
  <si>
    <t>EEH03A6</t>
  </si>
  <si>
    <t>EEH10A6</t>
  </si>
  <si>
    <t>EDEHB18A6</t>
  </si>
  <si>
    <t>ESFV06A6</t>
  </si>
  <si>
    <t>BYBC125G</t>
  </si>
  <si>
    <t>BYBC32G</t>
  </si>
  <si>
    <t>BYBC50G</t>
  </si>
  <si>
    <t>BYBC63G</t>
  </si>
  <si>
    <t>BYBS125D</t>
  </si>
  <si>
    <t>BYBS32D</t>
  </si>
  <si>
    <t>BYBS45D</t>
  </si>
  <si>
    <t>BYBS71D</t>
  </si>
  <si>
    <t>BYC125K</t>
  </si>
  <si>
    <t>BYFQ60B</t>
  </si>
  <si>
    <t>BYK45F</t>
  </si>
  <si>
    <t>BYK71F</t>
  </si>
  <si>
    <t>DAM101A51</t>
  </si>
  <si>
    <t>DCS301B51</t>
  </si>
  <si>
    <t>DCS601C51</t>
  </si>
  <si>
    <t>DMS504B51</t>
  </si>
  <si>
    <t>DST301B51</t>
  </si>
  <si>
    <t>DTA102A52</t>
  </si>
  <si>
    <t>DTA103A51</t>
  </si>
  <si>
    <t>DTA112B51</t>
  </si>
  <si>
    <t>E2MV03A6</t>
  </si>
  <si>
    <t>E2MV06A6</t>
  </si>
  <si>
    <t>E2MV10A6</t>
  </si>
  <si>
    <t>E4MV03A6</t>
  </si>
  <si>
    <t>E4MV06A6</t>
  </si>
  <si>
    <t>E4MV10A6</t>
  </si>
  <si>
    <t>EAIDF02A6</t>
  </si>
  <si>
    <t>EAIDF03A6</t>
  </si>
  <si>
    <t>EAIDF06A6</t>
  </si>
  <si>
    <t>EAIDF10A6</t>
  </si>
  <si>
    <t>ECFWMB6</t>
  </si>
  <si>
    <t>ED2MV04A6</t>
  </si>
  <si>
    <t>ED2MV10A6</t>
  </si>
  <si>
    <t>ED2MV12A6</t>
  </si>
  <si>
    <t>ED2MV18A6</t>
  </si>
  <si>
    <t>ED4MV04A6</t>
  </si>
  <si>
    <t>ED4MV10A6</t>
  </si>
  <si>
    <t>EDDPV10A6</t>
  </si>
  <si>
    <t>EDDPV18A6</t>
  </si>
  <si>
    <t>EDEH04A6</t>
  </si>
  <si>
    <t>EDEHB06A6</t>
  </si>
  <si>
    <t>EDEHB10A6</t>
  </si>
  <si>
    <t>EDEHB12A6</t>
  </si>
  <si>
    <t>EDEHS06A6</t>
  </si>
  <si>
    <t>EDEHS10A6</t>
  </si>
  <si>
    <t>EDEHS12A6</t>
  </si>
  <si>
    <t>EDEHS18A6</t>
  </si>
  <si>
    <t>EDMFA06A6</t>
  </si>
  <si>
    <t>EDMFA18A6</t>
  </si>
  <si>
    <t>EEH01A6</t>
  </si>
  <si>
    <t>EEH02A6</t>
  </si>
  <si>
    <t>EEH06A6</t>
  </si>
  <si>
    <t>EFA02A6</t>
  </si>
  <si>
    <t>EFA06A6</t>
  </si>
  <si>
    <t>EFA10A6</t>
  </si>
  <si>
    <t>EKDK02</t>
  </si>
  <si>
    <t>EKDK03</t>
  </si>
  <si>
    <t>EKRP1B2</t>
  </si>
  <si>
    <t>EKRP1B2P</t>
  </si>
  <si>
    <t>ERPV02A6</t>
  </si>
  <si>
    <t>ERPV06A6</t>
  </si>
  <si>
    <t>ERPV10A6</t>
  </si>
  <si>
    <t>ESFV10A6</t>
  </si>
  <si>
    <t>ESFVG02A6</t>
  </si>
  <si>
    <t>ESFVG03A6</t>
  </si>
  <si>
    <t>ESFVG06A6</t>
  </si>
  <si>
    <t>ESFVG10A6</t>
  </si>
  <si>
    <t>ESRH02A6</t>
  </si>
  <si>
    <t>ESRH03A6</t>
  </si>
  <si>
    <t>ESRH06A6</t>
  </si>
  <si>
    <t>ESRH10A6</t>
  </si>
  <si>
    <t>KAC15A</t>
  </si>
  <si>
    <t>KDBQ44B60</t>
  </si>
  <si>
    <t>KDU50M125</t>
  </si>
  <si>
    <t>KHRQ127H</t>
  </si>
  <si>
    <t>KHRQ22M20T</t>
  </si>
  <si>
    <t>KHRQ22M29H</t>
  </si>
  <si>
    <t>KHRQ22M64H</t>
  </si>
  <si>
    <t>KHRQ22M64T</t>
  </si>
  <si>
    <t>KHRQ22M75H</t>
  </si>
  <si>
    <t>KHRQ22M75T</t>
  </si>
  <si>
    <t>KHRQ23M20T</t>
  </si>
  <si>
    <t>KHRQ23M29H</t>
  </si>
  <si>
    <t>KHRQ23M64H</t>
  </si>
  <si>
    <t>KHRQ23M64T</t>
  </si>
  <si>
    <t>KHRQ23M75H</t>
  </si>
  <si>
    <t>KHRQ23M75T</t>
  </si>
  <si>
    <t>KJB111A</t>
  </si>
  <si>
    <t>KRC17-2B</t>
  </si>
  <si>
    <t>KRC19-26</t>
  </si>
  <si>
    <t>KRC72</t>
  </si>
  <si>
    <t>KRCS01-1</t>
  </si>
  <si>
    <t>KRP1B54</t>
  </si>
  <si>
    <t>KRP1B57</t>
  </si>
  <si>
    <t>KRP1B61</t>
  </si>
  <si>
    <t>KRP1B93</t>
  </si>
  <si>
    <t>KRP1B96</t>
  </si>
  <si>
    <t>KRP1B97</t>
  </si>
  <si>
    <t>KRP1C93</t>
  </si>
  <si>
    <t>KRP1C98</t>
  </si>
  <si>
    <t>KRP2A61</t>
  </si>
  <si>
    <t>KRP410A</t>
  </si>
  <si>
    <t>KRP4A51</t>
  </si>
  <si>
    <t>KRP4A52</t>
  </si>
  <si>
    <t>KRP4A53</t>
  </si>
  <si>
    <t>KRP50-2</t>
  </si>
  <si>
    <t>KRP928A2S</t>
  </si>
  <si>
    <t>YFSTA6</t>
  </si>
  <si>
    <t>FAQ100B</t>
  </si>
  <si>
    <t>FAQ71B</t>
  </si>
  <si>
    <t>FDBQ25B</t>
  </si>
  <si>
    <t>FDQ125B</t>
  </si>
  <si>
    <t>FDQ200B</t>
  </si>
  <si>
    <t>FDQ250B</t>
  </si>
  <si>
    <t>FFQ25B</t>
  </si>
  <si>
    <t>FFQ35B</t>
  </si>
  <si>
    <t>FFQ50B</t>
  </si>
  <si>
    <t>FFQ60B</t>
  </si>
  <si>
    <t>FHQ100B</t>
  </si>
  <si>
    <t>FHQ125B</t>
  </si>
  <si>
    <t>FHQ35B</t>
  </si>
  <si>
    <t>FHQ50B</t>
  </si>
  <si>
    <t>FHQ60B</t>
  </si>
  <si>
    <t>FHQ71B</t>
  </si>
  <si>
    <t>FUQ100B</t>
  </si>
  <si>
    <t>FUQ125B</t>
  </si>
  <si>
    <t>FUQ71B</t>
  </si>
  <si>
    <t>REQ100BV</t>
  </si>
  <si>
    <t>REQ100BW</t>
  </si>
  <si>
    <t>REQ125B</t>
  </si>
  <si>
    <t>REQ71BV</t>
  </si>
  <si>
    <t>REQ71BW</t>
  </si>
  <si>
    <t>RQ100BV</t>
  </si>
  <si>
    <t>RQ100BW</t>
  </si>
  <si>
    <t>RQ125B</t>
  </si>
  <si>
    <t>RQ71BV</t>
  </si>
  <si>
    <t>RQ71BW</t>
  </si>
  <si>
    <t>RR100BV</t>
  </si>
  <si>
    <t>RR100BW</t>
  </si>
  <si>
    <t>RR125B</t>
  </si>
  <si>
    <t>RR71BV</t>
  </si>
  <si>
    <t>RR71BW</t>
  </si>
  <si>
    <t>FLXS25B</t>
  </si>
  <si>
    <t>FLXS35B</t>
  </si>
  <si>
    <t>FLXS50B</t>
  </si>
  <si>
    <t>FLXS60B</t>
  </si>
  <si>
    <t>VAM1000F</t>
  </si>
  <si>
    <t>VAM1500F</t>
  </si>
  <si>
    <t>VAM150F</t>
  </si>
  <si>
    <t>VAM2000F</t>
  </si>
  <si>
    <t>VAM250F</t>
  </si>
  <si>
    <t>VAM350F</t>
  </si>
  <si>
    <t>VAM500F</t>
  </si>
  <si>
    <t>VAM650F</t>
  </si>
  <si>
    <t>VAM800F</t>
  </si>
  <si>
    <t>VKM100G</t>
  </si>
  <si>
    <t>VKM100GM</t>
  </si>
  <si>
    <t>VKM50G</t>
  </si>
  <si>
    <t>VKM50GM</t>
  </si>
  <si>
    <t>VKM80G</t>
  </si>
  <si>
    <t>VKM80GM</t>
  </si>
  <si>
    <t>FXCQ125M</t>
  </si>
  <si>
    <t>FXCQ20M</t>
  </si>
  <si>
    <t>FXCQ25M</t>
  </si>
  <si>
    <t>FXCQ32M</t>
  </si>
  <si>
    <t>FXCQ40M</t>
  </si>
  <si>
    <t>FXCQ50M</t>
  </si>
  <si>
    <t>FXCQ63M</t>
  </si>
  <si>
    <t>FXCQ80M</t>
  </si>
  <si>
    <t>FXDQ20M</t>
  </si>
  <si>
    <t>FXDQ25M</t>
  </si>
  <si>
    <t>FXHQ100M</t>
  </si>
  <si>
    <t>FXHQ32M</t>
  </si>
  <si>
    <t>FXHQ63M</t>
  </si>
  <si>
    <t>FXKQ25M</t>
  </si>
  <si>
    <t>FXKQ32M</t>
  </si>
  <si>
    <t>FXKQ40M</t>
  </si>
  <si>
    <t>FXKQ63M</t>
  </si>
  <si>
    <t>FXMQ200M</t>
  </si>
  <si>
    <t>FXMQ250M</t>
  </si>
  <si>
    <t>FXUQ100M</t>
  </si>
  <si>
    <t>FXUQ125M</t>
  </si>
  <si>
    <t>FXUQ71M</t>
  </si>
  <si>
    <t>FXZQ20M</t>
  </si>
  <si>
    <t>FXZQ25M</t>
  </si>
  <si>
    <t>FXZQ32M</t>
  </si>
  <si>
    <t>FXZQ40M</t>
  </si>
  <si>
    <t>FXZQ50M</t>
  </si>
  <si>
    <t>3MXS52E</t>
  </si>
  <si>
    <t>4MXS80E</t>
  </si>
  <si>
    <t>5MKS90E</t>
  </si>
  <si>
    <t>5MXS90E</t>
  </si>
  <si>
    <t>FDXS25E</t>
  </si>
  <si>
    <t>FDXS35E</t>
  </si>
  <si>
    <t>FDXS50C</t>
  </si>
  <si>
    <t>FDXS60C</t>
  </si>
  <si>
    <t>REYQ10P</t>
  </si>
  <si>
    <t>REYQ14P</t>
  </si>
  <si>
    <t>REYQ16P</t>
  </si>
  <si>
    <t>DCS302C51</t>
  </si>
  <si>
    <t>DCS002C51</t>
  </si>
  <si>
    <t>DCS004A51</t>
  </si>
  <si>
    <t>DCS601A52</t>
  </si>
  <si>
    <t>DEC101A51</t>
  </si>
  <si>
    <t>DEC102A51</t>
  </si>
  <si>
    <t>DPC001B51</t>
  </si>
  <si>
    <t>DTA113B51</t>
  </si>
  <si>
    <t>E2MV210A6</t>
  </si>
  <si>
    <t>E2MV307A6</t>
  </si>
  <si>
    <t>E2MV310A6</t>
  </si>
  <si>
    <t>EAH04A6</t>
  </si>
  <si>
    <t>EAH07A6</t>
  </si>
  <si>
    <t>EAH10A6</t>
  </si>
  <si>
    <t>KRP4A93</t>
  </si>
  <si>
    <t>FDEQ125B</t>
  </si>
  <si>
    <t>FDEQ71B</t>
  </si>
  <si>
    <t>FDEQ100B</t>
  </si>
  <si>
    <t>3MKS50E</t>
  </si>
  <si>
    <t>4MKS58E</t>
  </si>
  <si>
    <t>4MKS75F</t>
  </si>
  <si>
    <t>4MXS68F</t>
  </si>
  <si>
    <t>BHFP22MA56</t>
  </si>
  <si>
    <t>BHFP22MA84</t>
  </si>
  <si>
    <t>BHFP26MA56</t>
  </si>
  <si>
    <t>BHFP26MA84</t>
  </si>
  <si>
    <t>BWU26A15</t>
  </si>
  <si>
    <t>BWU26A20</t>
  </si>
  <si>
    <t>BYCQ140C</t>
  </si>
  <si>
    <t>DTA109A51</t>
  </si>
  <si>
    <t>EDDPH10A6</t>
  </si>
  <si>
    <t>EDDPH18A6</t>
  </si>
  <si>
    <t>EKEXV100</t>
  </si>
  <si>
    <t>EKEXV125</t>
  </si>
  <si>
    <t>EKEXV140</t>
  </si>
  <si>
    <t>EKEXV200</t>
  </si>
  <si>
    <t>EKEXV250</t>
  </si>
  <si>
    <t>EKEXV50</t>
  </si>
  <si>
    <t>EKEXV63</t>
  </si>
  <si>
    <t>EKEXV80</t>
  </si>
  <si>
    <t>EKRORO</t>
  </si>
  <si>
    <t>FTXR28E</t>
  </si>
  <si>
    <t>FTXR42E</t>
  </si>
  <si>
    <t>FTXR50E</t>
  </si>
  <si>
    <t>FVXS25F</t>
  </si>
  <si>
    <t>FVXS35F</t>
  </si>
  <si>
    <t>FVXS50F</t>
  </si>
  <si>
    <t>FXMQ125MF</t>
  </si>
  <si>
    <t>FXMQ200MF</t>
  </si>
  <si>
    <t>FXMQ250MF</t>
  </si>
  <si>
    <t>KAC972A4E</t>
  </si>
  <si>
    <t>KAF925B41</t>
  </si>
  <si>
    <t>KAF972A4E</t>
  </si>
  <si>
    <t>KAFJ253L160</t>
  </si>
  <si>
    <t>KAFJ253L56</t>
  </si>
  <si>
    <t>KAFJ253L80</t>
  </si>
  <si>
    <t>KAFJ301L140</t>
  </si>
  <si>
    <t>KAFJ301L71</t>
  </si>
  <si>
    <t>KAFJ371L280</t>
  </si>
  <si>
    <t>KDBHJ55B160</t>
  </si>
  <si>
    <t>KDBHJ55K160</t>
  </si>
  <si>
    <t>KDJ3705L280</t>
  </si>
  <si>
    <t>KHRQ22M20TA</t>
  </si>
  <si>
    <t>KHRQ250H</t>
  </si>
  <si>
    <t>KWC26B160</t>
  </si>
  <si>
    <t>KWC26B280</t>
  </si>
  <si>
    <t>KWC26B450</t>
  </si>
  <si>
    <t>REMQ10P</t>
  </si>
  <si>
    <t>REMQ12P</t>
  </si>
  <si>
    <t>REMQ14P</t>
  </si>
  <si>
    <t>REMQ16P</t>
  </si>
  <si>
    <t>RKS60F</t>
  </si>
  <si>
    <t>RKS71F</t>
  </si>
  <si>
    <t>RXR28E</t>
  </si>
  <si>
    <t>RXR42E</t>
  </si>
  <si>
    <t>RXR50E</t>
  </si>
  <si>
    <t>RXS60F</t>
  </si>
  <si>
    <t>RXS71F</t>
  </si>
  <si>
    <t>RZQ200C</t>
  </si>
  <si>
    <t>RZQ250C</t>
  </si>
  <si>
    <t>BHFQ22P100</t>
  </si>
  <si>
    <t>BHFQ22P151</t>
  </si>
  <si>
    <t>DAM602B51</t>
  </si>
  <si>
    <t>DAM602B52</t>
  </si>
  <si>
    <t>EKLD90P12</t>
  </si>
  <si>
    <t>EKLD90P18</t>
  </si>
  <si>
    <t>KDU30L250</t>
  </si>
  <si>
    <t>2MKS50G</t>
  </si>
  <si>
    <t>3MXS68G</t>
  </si>
  <si>
    <t>BEVQ125MA</t>
  </si>
  <si>
    <t>BEVQ71MA</t>
  </si>
  <si>
    <t>BHFQ23P135</t>
  </si>
  <si>
    <t>BHFQ23P90</t>
  </si>
  <si>
    <t>BRC1A62</t>
  </si>
  <si>
    <t>BRC2C51</t>
  </si>
  <si>
    <t>BRC7F532F</t>
  </si>
  <si>
    <t>BRC7F533F</t>
  </si>
  <si>
    <t>BRC944</t>
  </si>
  <si>
    <t>BRCW901A03</t>
  </si>
  <si>
    <t>BRCW901A08</t>
  </si>
  <si>
    <t>DAM002A51</t>
  </si>
  <si>
    <t>DAM003A51</t>
  </si>
  <si>
    <t>DAM004A51</t>
  </si>
  <si>
    <t>DAM411B51</t>
  </si>
  <si>
    <t>DAM412B51</t>
  </si>
  <si>
    <t>DCS302A52</t>
  </si>
  <si>
    <t>DPF201A52</t>
  </si>
  <si>
    <t>DTA104A53</t>
  </si>
  <si>
    <t>DTA104A61</t>
  </si>
  <si>
    <t>DTA107A55</t>
  </si>
  <si>
    <t>E2MV207A6</t>
  </si>
  <si>
    <t>EDPHB6</t>
  </si>
  <si>
    <t>EDPVB6</t>
  </si>
  <si>
    <t>EKRORO2</t>
  </si>
  <si>
    <t>EKRP1C11</t>
  </si>
  <si>
    <t>EKRPERA</t>
  </si>
  <si>
    <t>EPIB6</t>
  </si>
  <si>
    <t>FWC02AF</t>
  </si>
  <si>
    <t>FWC03AF</t>
  </si>
  <si>
    <t>FWC04AF</t>
  </si>
  <si>
    <t>FWC05AF</t>
  </si>
  <si>
    <t>FWC06AF</t>
  </si>
  <si>
    <t>FWC07AT</t>
  </si>
  <si>
    <t>FWC08AT</t>
  </si>
  <si>
    <t>FWC10AT</t>
  </si>
  <si>
    <t>FWC11AT</t>
  </si>
  <si>
    <t>FWC12AT</t>
  </si>
  <si>
    <t>KAC12B6</t>
  </si>
  <si>
    <t>KAF963A43</t>
  </si>
  <si>
    <t>KAF974B42</t>
  </si>
  <si>
    <t>KAFP371A160</t>
  </si>
  <si>
    <t>KAFP371A80</t>
  </si>
  <si>
    <t>KAFP551K160</t>
  </si>
  <si>
    <t>KDBH44BA60</t>
  </si>
  <si>
    <t>KDBH49FA80</t>
  </si>
  <si>
    <t>KDBHJ49F140</t>
  </si>
  <si>
    <t>KDBHQ55C140</t>
  </si>
  <si>
    <t>KDBJ52F80W</t>
  </si>
  <si>
    <t>KDDFP37A160</t>
  </si>
  <si>
    <t>KDDFP37A80</t>
  </si>
  <si>
    <t>KDDP55D160-1</t>
  </si>
  <si>
    <t>KDDQ44XA60</t>
  </si>
  <si>
    <t>KDDQ55C140-1</t>
  </si>
  <si>
    <t>KDDQ55C140-2</t>
  </si>
  <si>
    <t>KDU-30L125</t>
  </si>
  <si>
    <t>KDU50M60</t>
  </si>
  <si>
    <t>KHRQ22M29T9</t>
  </si>
  <si>
    <t>KHRQ58H</t>
  </si>
  <si>
    <t>KHRQ58T</t>
  </si>
  <si>
    <t>KJB211</t>
  </si>
  <si>
    <t>KJB212A</t>
  </si>
  <si>
    <t>KKF910A4</t>
  </si>
  <si>
    <t>KKF917A4</t>
  </si>
  <si>
    <t>KKF917AA4</t>
  </si>
  <si>
    <t>KPMH950A4L</t>
  </si>
  <si>
    <t>KPMH974A402</t>
  </si>
  <si>
    <t>KPMH974A42</t>
  </si>
  <si>
    <t>KPMJ942A4</t>
  </si>
  <si>
    <t>KPW945A4</t>
  </si>
  <si>
    <t>KRC47-3</t>
  </si>
  <si>
    <t>KRCS01-4</t>
  </si>
  <si>
    <t>KRP1B51</t>
  </si>
  <si>
    <t>KRP1BA101</t>
  </si>
  <si>
    <t>KRP1D98</t>
  </si>
  <si>
    <t>KRP1H98</t>
  </si>
  <si>
    <t>KRP2A52</t>
  </si>
  <si>
    <t>KRP411A</t>
  </si>
  <si>
    <t>KRP58M51</t>
  </si>
  <si>
    <t>KSA-25K160</t>
  </si>
  <si>
    <t>KSA-25K36</t>
  </si>
  <si>
    <t>KSA-25KA80</t>
  </si>
  <si>
    <t>MC707VM-S</t>
  </si>
  <si>
    <t>MC707VM-W</t>
  </si>
  <si>
    <t>MERCA</t>
  </si>
  <si>
    <t>RTSQ10P</t>
  </si>
  <si>
    <t>RTSQ12P</t>
  </si>
  <si>
    <t>RTSQ14P</t>
  </si>
  <si>
    <t>RTSQ16P</t>
  </si>
  <si>
    <t>RTSQ8P</t>
  </si>
  <si>
    <t>UATYP850AY1</t>
  </si>
  <si>
    <t>Воздушный шланг (15 м)</t>
  </si>
  <si>
    <t>Воздушный шланг (10 м)</t>
  </si>
  <si>
    <t xml:space="preserve">RQСEQ280P  </t>
  </si>
  <si>
    <t xml:space="preserve"> RQСEQ360P  </t>
  </si>
  <si>
    <t xml:space="preserve"> RQСEQ460P  </t>
  </si>
  <si>
    <t xml:space="preserve">RQСEQ500P  </t>
  </si>
  <si>
    <t xml:space="preserve"> RQСEQ540P  </t>
  </si>
  <si>
    <t xml:space="preserve"> RQСEQ712P  </t>
  </si>
  <si>
    <t xml:space="preserve"> RQСEQ744P  </t>
  </si>
  <si>
    <t xml:space="preserve"> RQСEQ816P  </t>
  </si>
  <si>
    <t xml:space="preserve"> RQСEQ848P  </t>
  </si>
  <si>
    <r>
      <t xml:space="preserve"> </t>
    </r>
    <r>
      <rPr>
        <sz val="10"/>
        <color indexed="8"/>
        <rFont val="Arial"/>
        <family val="2"/>
        <charset val="204"/>
      </rPr>
      <t xml:space="preserve">10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</si>
  <si>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13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</si>
  <si>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16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</si>
  <si>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18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</si>
  <si>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20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</si>
  <si>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22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</si>
  <si>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24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</si>
  <si>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26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</si>
  <si>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28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</si>
  <si>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30 </t>
    </r>
    <r>
      <rPr>
        <sz val="10"/>
        <rFont val="Arial"/>
        <family val="2"/>
        <charset val="204"/>
      </rPr>
      <t xml:space="preserve"> </t>
    </r>
  </si>
  <si>
    <t>Условная производительность</t>
  </si>
  <si>
    <t>Базовый модуль</t>
  </si>
  <si>
    <t xml:space="preserve"> HP  </t>
  </si>
  <si>
    <t>Теплопроизволительность</t>
  </si>
  <si>
    <t>ОДНОВРЕМЕННЫЕ НАГРЕВ И ОХЛАЖДЕНИЕ</t>
  </si>
  <si>
    <t>ГЕОТЕРМАЛЬНАЯ VRV®III-W</t>
  </si>
  <si>
    <t>EKBYBSD</t>
  </si>
  <si>
    <t>KRP413A1S</t>
  </si>
  <si>
    <t>BTSQ20P</t>
  </si>
  <si>
    <t>EKSOLHW</t>
  </si>
  <si>
    <t>ERQ100AV</t>
  </si>
  <si>
    <t>ERQ125AV</t>
  </si>
  <si>
    <t>ERQ125AW</t>
  </si>
  <si>
    <t>ERQ140AV</t>
  </si>
  <si>
    <t>ERQ200AW</t>
  </si>
  <si>
    <t>ERQ250AW</t>
  </si>
  <si>
    <t>FBQ100C</t>
  </si>
  <si>
    <t>FBQ125C</t>
  </si>
  <si>
    <t>FBQ140C</t>
  </si>
  <si>
    <t>FBQ35C</t>
  </si>
  <si>
    <t>FBQ50C</t>
  </si>
  <si>
    <t>FBQ60C</t>
  </si>
  <si>
    <t>FBQ71C</t>
  </si>
  <si>
    <t>FWB02JF</t>
  </si>
  <si>
    <t>FWB02JT</t>
  </si>
  <si>
    <t>FWB03JF</t>
  </si>
  <si>
    <t>FWB03JT</t>
  </si>
  <si>
    <t>FWB04JF</t>
  </si>
  <si>
    <t>FWB04JT</t>
  </si>
  <si>
    <t>FWB05JT</t>
  </si>
  <si>
    <t>FWB06JF</t>
  </si>
  <si>
    <t>FWB06JT</t>
  </si>
  <si>
    <t>FWB07JF</t>
  </si>
  <si>
    <t>FWB07JT</t>
  </si>
  <si>
    <t>FWB08JF</t>
  </si>
  <si>
    <t>FWB08JT</t>
  </si>
  <si>
    <t>FWB09JT</t>
  </si>
  <si>
    <t>FWB10JF</t>
  </si>
  <si>
    <t>FWB10JT</t>
  </si>
  <si>
    <t>FWB11JT</t>
  </si>
  <si>
    <t>FWD04AF</t>
  </si>
  <si>
    <t>FWD04AT</t>
  </si>
  <si>
    <t>FWD06AF</t>
  </si>
  <si>
    <t>FWD06AT</t>
  </si>
  <si>
    <t>FWD08AF</t>
  </si>
  <si>
    <t>FWD08AT</t>
  </si>
  <si>
    <t>FWD10AF</t>
  </si>
  <si>
    <t>FWD10AT</t>
  </si>
  <si>
    <t>FWD12AF</t>
  </si>
  <si>
    <t>FWD12AT</t>
  </si>
  <si>
    <t>FWD16AF</t>
  </si>
  <si>
    <t>FWD16AT</t>
  </si>
  <si>
    <t>FWD18AF</t>
  </si>
  <si>
    <t>FWD18AT</t>
  </si>
  <si>
    <t>FXSQ100P</t>
  </si>
  <si>
    <t>FXSQ125P</t>
  </si>
  <si>
    <t>FXSQ20P</t>
  </si>
  <si>
    <t>FXSQ25P</t>
  </si>
  <si>
    <t>FXSQ32P</t>
  </si>
  <si>
    <t>FXSQ40P</t>
  </si>
  <si>
    <t>FXSQ50P</t>
  </si>
  <si>
    <t>FXSQ63P</t>
  </si>
  <si>
    <t>FXSQ80P</t>
  </si>
  <si>
    <t>KHRQ23M29T9</t>
  </si>
  <si>
    <t>K-KDU572E</t>
  </si>
  <si>
    <t>MCK75J</t>
  </si>
  <si>
    <t>REMQ8P9</t>
  </si>
  <si>
    <t>REYQ12P9</t>
  </si>
  <si>
    <t>REYQ8P9</t>
  </si>
  <si>
    <t>RWEYQ10P</t>
  </si>
  <si>
    <t>UATYPC10AY1</t>
  </si>
  <si>
    <t>BYCQ140CW</t>
  </si>
  <si>
    <t>RKS60F/-30</t>
  </si>
  <si>
    <t>RKS71F/-30</t>
  </si>
  <si>
    <t>RR100BV/-30</t>
  </si>
  <si>
    <t>RR100BW/-30</t>
  </si>
  <si>
    <t>RR125B/-30</t>
  </si>
  <si>
    <t>RR71BV/-30</t>
  </si>
  <si>
    <t>RR71BW/-30</t>
  </si>
  <si>
    <t>RXS60F/-30</t>
  </si>
  <si>
    <t>RXS71F/-30</t>
  </si>
  <si>
    <t>BHGP26A1</t>
  </si>
  <si>
    <t>BRC4C65</t>
  </si>
  <si>
    <t>BRC4C66</t>
  </si>
  <si>
    <t>CMSQ200A</t>
  </si>
  <si>
    <t>CMSQ250A</t>
  </si>
  <si>
    <t>FMDQ100B</t>
  </si>
  <si>
    <t>FMDQ125B</t>
  </si>
  <si>
    <t>FMDQ50B</t>
  </si>
  <si>
    <t>FMDQ60B</t>
  </si>
  <si>
    <t>FMDQ71B</t>
  </si>
  <si>
    <t>REMHQ12P8</t>
  </si>
  <si>
    <t>RZQS71DV</t>
  </si>
  <si>
    <t>MC707VM-W/S</t>
  </si>
  <si>
    <t>RQ100BV/W</t>
  </si>
  <si>
    <t>RQ71BV/W</t>
  </si>
  <si>
    <t>RR100BV/W</t>
  </si>
  <si>
    <t>RR71BV/W</t>
  </si>
  <si>
    <t>R25_/-30</t>
  </si>
  <si>
    <t>R25_/-40</t>
  </si>
  <si>
    <t>R35_/-30</t>
  </si>
  <si>
    <t>R35_/-40</t>
  </si>
  <si>
    <t>R50_/-30</t>
  </si>
  <si>
    <t>R50_/-40</t>
  </si>
  <si>
    <t>R60_/-30</t>
  </si>
  <si>
    <t>R60_/-40</t>
  </si>
  <si>
    <t>RR100_/-30</t>
  </si>
  <si>
    <t>RR71_/-30</t>
  </si>
  <si>
    <t>RR125_/-30</t>
  </si>
  <si>
    <t>RXS50_/-30</t>
  </si>
  <si>
    <t>Розничная цена, у.е.</t>
  </si>
  <si>
    <t>Цена (у.е.)</t>
  </si>
  <si>
    <t>у.е..</t>
  </si>
  <si>
    <t xml:space="preserve">у.е. </t>
  </si>
  <si>
    <t>RXS60_/-30</t>
  </si>
  <si>
    <t>RXS71_/-30</t>
  </si>
  <si>
    <t>BSVQ100P8B</t>
  </si>
  <si>
    <t>BSVQ160P8B</t>
  </si>
  <si>
    <t>BSVQ250P8B</t>
  </si>
  <si>
    <t>KDAJ25K36A</t>
  </si>
  <si>
    <t>MCKCW2T3VN</t>
  </si>
  <si>
    <t>BPMKS967B2</t>
  </si>
  <si>
    <t>BPMKS967B3</t>
  </si>
  <si>
    <t>DMS502B51</t>
  </si>
  <si>
    <t>RWEYQ8P</t>
  </si>
  <si>
    <t>ТОЛЬКО ОХЛАЖДЕНИЕ</t>
  </si>
  <si>
    <t>Холодопроизводительность</t>
  </si>
  <si>
    <t>Ном.</t>
  </si>
  <si>
    <t>кВт</t>
  </si>
  <si>
    <t>Цена блока</t>
  </si>
  <si>
    <t>у.е.</t>
  </si>
  <si>
    <t>ОХЛАЖДЕНИЕ / НАГРЕВ</t>
  </si>
  <si>
    <t>*</t>
  </si>
  <si>
    <t xml:space="preserve">Теплопроизводительность </t>
  </si>
  <si>
    <t>Дополнительное оборудование</t>
  </si>
  <si>
    <t>Цена оборудования</t>
  </si>
  <si>
    <t>Номинальная</t>
  </si>
  <si>
    <t>Теплопроизводительность</t>
  </si>
  <si>
    <t>-</t>
  </si>
  <si>
    <t>Внутренний блок</t>
  </si>
  <si>
    <t>Наружный блок</t>
  </si>
  <si>
    <t xml:space="preserve">ИТОГО </t>
  </si>
  <si>
    <t>Пульт управления</t>
  </si>
  <si>
    <t>проводной</t>
  </si>
  <si>
    <r>
      <t xml:space="preserve">для </t>
    </r>
    <r>
      <rPr>
        <sz val="10"/>
        <rFont val="Arial"/>
        <family val="2"/>
        <charset val="204"/>
      </rPr>
      <t>FAQ71B</t>
    </r>
  </si>
  <si>
    <t>инфракрасный (охл. / нагрев)</t>
  </si>
  <si>
    <t>инфракрасный (охлаждение)</t>
  </si>
  <si>
    <r>
      <t xml:space="preserve">для </t>
    </r>
    <r>
      <rPr>
        <sz val="10"/>
        <rFont val="Arial"/>
        <family val="2"/>
        <charset val="204"/>
      </rPr>
      <t>FAQ100B</t>
    </r>
  </si>
  <si>
    <r>
      <t>инфракрасный (охл. / нагрев)</t>
    </r>
    <r>
      <rPr>
        <b/>
        <sz val="10"/>
        <rFont val="Arial"/>
        <family val="2"/>
        <charset val="204"/>
      </rPr>
      <t/>
    </r>
  </si>
  <si>
    <t>=</t>
  </si>
  <si>
    <t>руб.</t>
  </si>
  <si>
    <t>ДЕКОРАТИВНАЯ ПАНЕЛЬ</t>
  </si>
  <si>
    <t>ИТОГО</t>
  </si>
  <si>
    <t>Декоративная панель</t>
  </si>
  <si>
    <t>BYBS_D</t>
  </si>
  <si>
    <t xml:space="preserve"> </t>
  </si>
  <si>
    <t>BYCQ140CW*</t>
  </si>
  <si>
    <t>1.3~2.4~3.0</t>
  </si>
  <si>
    <t>1.4~3.4~3.8</t>
  </si>
  <si>
    <t>1.7~6.0~6.5</t>
  </si>
  <si>
    <t>1.3~3.2~4.5</t>
  </si>
  <si>
    <t>1.7~5.8~6.0</t>
  </si>
  <si>
    <t>1.7~7.0~8.0</t>
  </si>
  <si>
    <t xml:space="preserve">Пульт управления   </t>
  </si>
  <si>
    <t>Инфракрасный (охл. / нагрев)</t>
  </si>
  <si>
    <t>1.2~2.5~3.0</t>
  </si>
  <si>
    <t>1.2~3.5~3.8</t>
  </si>
  <si>
    <t>Применять только для Multi систем.</t>
  </si>
  <si>
    <t>1.2~3.4~4.5</t>
  </si>
  <si>
    <t>Рефнет-разветвитель</t>
  </si>
  <si>
    <t>беспроводной</t>
  </si>
  <si>
    <t>1.3~2.0~2.6</t>
  </si>
  <si>
    <r>
      <t>1.</t>
    </r>
    <r>
      <rPr>
        <sz val="10"/>
        <rFont val="Arial"/>
        <family val="2"/>
        <charset val="204"/>
      </rPr>
      <t>3~2.5~3.0</t>
    </r>
  </si>
  <si>
    <t>1.3~2.5~3.5</t>
  </si>
  <si>
    <t>1.3~2.8~4.0</t>
  </si>
  <si>
    <t>1.3~2.5~3.0</t>
  </si>
  <si>
    <t>1.4~3.5~3.8</t>
  </si>
  <si>
    <t>1.3~3.4~4.5</t>
  </si>
  <si>
    <t>1.3-3.6-5.0</t>
  </si>
  <si>
    <t>1.3-5.1-5.6</t>
  </si>
  <si>
    <t>1.3-6.0-6.2</t>
  </si>
  <si>
    <t>1.3~2.0~2.8</t>
  </si>
  <si>
    <t>1.4~3.5~4.0</t>
  </si>
  <si>
    <t>1.7~4.2~5.0</t>
  </si>
  <si>
    <t>1.7~5.0~5.3</t>
  </si>
  <si>
    <t>1.3~2.5~3.2</t>
  </si>
  <si>
    <t>1.7~5.4~6.0</t>
  </si>
  <si>
    <t>1.7~5.8~6.5</t>
  </si>
  <si>
    <t>1.4~4.5~5.0</t>
  </si>
  <si>
    <t>Воздухоочиститель</t>
  </si>
  <si>
    <t>марта</t>
  </si>
  <si>
    <t>Введите дату и текущий курс с точностью до 4ого знака:
(Условная единица (у.е.) эквивалентна 1 ЕВРО)</t>
  </si>
  <si>
    <t>* - Декоративные панели BYCQ140CW и BYCQ140CG поставляется под заказ.  Для блоков с панелью BYCQ140CG используется пульт BRC1E51A.</t>
  </si>
  <si>
    <t xml:space="preserve">Комплект гофрированных фильтров </t>
  </si>
  <si>
    <t xml:space="preserve">Биофильтр </t>
  </si>
  <si>
    <t>МОДЕЛЬ</t>
  </si>
  <si>
    <t>Комплект гофрированных фильтров (7 шт.)</t>
  </si>
  <si>
    <t>Фильтр-увлажнитель</t>
  </si>
  <si>
    <t>в комплекте</t>
  </si>
  <si>
    <t>за блок</t>
  </si>
  <si>
    <t>за комплект</t>
  </si>
  <si>
    <t>пульт</t>
  </si>
  <si>
    <t>ВНУТРЕННИЕ БЛОКИ НАСТЕННОГО ТИПА</t>
  </si>
  <si>
    <t>ВНУТРЕННИЕ БЛОКИ УНИВЕРСАЛЬНОГО ТИПА</t>
  </si>
  <si>
    <t>ВНУТРЕННИЕ БЛОКИ НАПОЛЬНОГО ТИПА</t>
  </si>
  <si>
    <t>FT25</t>
  </si>
  <si>
    <t>FT35</t>
  </si>
  <si>
    <t>FT50</t>
  </si>
  <si>
    <t>FT60</t>
  </si>
  <si>
    <t>R25</t>
  </si>
  <si>
    <t>R35</t>
  </si>
  <si>
    <t>R50</t>
  </si>
  <si>
    <t>R60</t>
  </si>
  <si>
    <t>ВНУТРЕННИЕ БЛОКИ КАНАЛЬНОГО ТИПА</t>
  </si>
  <si>
    <t>(проводной)</t>
  </si>
  <si>
    <r>
      <t xml:space="preserve">ВНУТРЕННИЕ БЛОКИ КАССЕТНОГО ТИПА (600 </t>
    </r>
    <r>
      <rPr>
        <sz val="10"/>
        <rFont val="Arial"/>
        <family val="2"/>
        <charset val="204"/>
      </rPr>
      <t xml:space="preserve">х </t>
    </r>
    <r>
      <rPr>
        <b/>
        <sz val="10"/>
        <rFont val="Arial"/>
        <family val="2"/>
        <charset val="204"/>
      </rPr>
      <t>600)</t>
    </r>
  </si>
  <si>
    <t>(инфракрасный)</t>
  </si>
  <si>
    <t>ВНУТРЕННИЕ БЛОКИ КАССЕТНОГО ТИПА</t>
  </si>
  <si>
    <t>ВНУТРЕННИЕ БЛОКИ ПОДПОТОЛОЧНОГО ТИПА</t>
  </si>
  <si>
    <t>Блок ВР</t>
  </si>
  <si>
    <t>ОХЛАЖДЕНИЕ/ НАГРЕВ</t>
  </si>
  <si>
    <t>ВНУТРЕННИЕ БЛОКИ КАССЕТНОГО ТИПА (600 х 600)</t>
  </si>
  <si>
    <t>Производительность</t>
  </si>
  <si>
    <t xml:space="preserve">Охлаждение  </t>
  </si>
  <si>
    <t>Цена</t>
  </si>
  <si>
    <t xml:space="preserve">Нагрев  </t>
  </si>
  <si>
    <t xml:space="preserve">Номинальная холодопроизводительность  </t>
  </si>
  <si>
    <t xml:space="preserve"> кВт  </t>
  </si>
  <si>
    <t xml:space="preserve">Номинальная теплопроизводительность  </t>
  </si>
  <si>
    <t>ВР БЛОК</t>
  </si>
  <si>
    <t>ВНУТРЕННИЕ БЛОКИ КАССЕТНОГО ТИПА (600х600)</t>
  </si>
  <si>
    <r>
      <t>BRC1D52</t>
    </r>
    <r>
      <rPr>
        <b/>
        <sz val="10"/>
        <color indexed="10"/>
        <rFont val="Arial"/>
        <family val="2"/>
        <charset val="204"/>
      </rPr>
      <t/>
    </r>
  </si>
  <si>
    <t>ВНУТРЕННИЕ БЛОКИ ПОДПОТОЛОЧНОГО ТИПА 4-ПОТОЧНЫЕ</t>
  </si>
  <si>
    <t>РЕФНЕТЫ-разветвители</t>
  </si>
  <si>
    <t>Название</t>
  </si>
  <si>
    <t>Проводной пульт управления</t>
  </si>
  <si>
    <t>Проводной пульт</t>
  </si>
  <si>
    <t>Кабель 3 м</t>
  </si>
  <si>
    <t>Кабель 8 м</t>
  </si>
  <si>
    <t>Универсальный графический контроллер</t>
  </si>
  <si>
    <t>Универсальный графический контроллер ITC</t>
  </si>
  <si>
    <t>Программное обеспечение (для учета потребления электроэнергии)</t>
  </si>
  <si>
    <t>Интерфейсные шлюзы для интеграции с BMS</t>
  </si>
  <si>
    <t>Bacnet Gateway</t>
  </si>
  <si>
    <t>Интерфейсный шлюз для интеграции с BMS</t>
  </si>
  <si>
    <t>Адаптер расширения для DMS502B51</t>
  </si>
  <si>
    <t>LON Gateway</t>
  </si>
  <si>
    <t>Система дистанционного мониторинга и управления кондиционированием</t>
  </si>
  <si>
    <t>DS-net</t>
  </si>
  <si>
    <t>Управляющий адаптер</t>
  </si>
  <si>
    <t>Базовое программное обеспечение</t>
  </si>
  <si>
    <t>Пульты управления</t>
  </si>
  <si>
    <r>
      <t>DCS301B</t>
    </r>
    <r>
      <rPr>
        <sz val="10"/>
        <rFont val="Arial"/>
        <family val="2"/>
        <charset val="204"/>
      </rPr>
      <t>51</t>
    </r>
  </si>
  <si>
    <t>Двухпозиционный контроллер «вкл/выкл»</t>
  </si>
  <si>
    <r>
      <t>DCS302C</t>
    </r>
    <r>
      <rPr>
        <sz val="10"/>
        <rFont val="Arial"/>
        <family val="2"/>
        <charset val="204"/>
      </rPr>
      <t>51</t>
    </r>
  </si>
  <si>
    <t>Центральный пульт</t>
  </si>
  <si>
    <r>
      <t>DST301B</t>
    </r>
    <r>
      <rPr>
        <sz val="10"/>
        <rFont val="Arial"/>
        <family val="2"/>
        <charset val="204"/>
      </rPr>
      <t>51</t>
    </r>
  </si>
  <si>
    <t>Таймер</t>
  </si>
  <si>
    <t>Интерфейсные адаптеры для централизованного управления</t>
  </si>
  <si>
    <t>2MXU40G</t>
  </si>
  <si>
    <t>2MXU50G</t>
  </si>
  <si>
    <t>BCK75J</t>
  </si>
  <si>
    <t>BRC1E51A</t>
  </si>
  <si>
    <t>BYCP125K</t>
  </si>
  <si>
    <t>BYCQ140CG</t>
  </si>
  <si>
    <t>CTXU25G</t>
  </si>
  <si>
    <t>CTXU35G</t>
  </si>
  <si>
    <t>CTXU42G</t>
  </si>
  <si>
    <t>CTXU50G</t>
  </si>
  <si>
    <t>DCP600TB</t>
  </si>
  <si>
    <t>DCP900FB</t>
  </si>
  <si>
    <t>DCP900TB</t>
  </si>
  <si>
    <t>DCS007A51</t>
  </si>
  <si>
    <t>EKEQDCB</t>
  </si>
  <si>
    <t>EKEQFCB</t>
  </si>
  <si>
    <t>EKEQMCB</t>
  </si>
  <si>
    <t>EKMTAC</t>
  </si>
  <si>
    <t>EKRORO3</t>
  </si>
  <si>
    <t>EKRTETS</t>
  </si>
  <si>
    <t>FTXG25JS</t>
  </si>
  <si>
    <t>FTXG25JW</t>
  </si>
  <si>
    <t>FTXG35JS</t>
  </si>
  <si>
    <t>FTXG35JW</t>
  </si>
  <si>
    <t>FWEC1A</t>
  </si>
  <si>
    <t>FWEC2A</t>
  </si>
  <si>
    <t>FWEC3A</t>
  </si>
  <si>
    <t>FWECKA</t>
  </si>
  <si>
    <t>FWHSKA</t>
  </si>
  <si>
    <t>FWTSKA</t>
  </si>
  <si>
    <t>KAC998</t>
  </si>
  <si>
    <t>KAF241G100M</t>
  </si>
  <si>
    <t>KAF371AA160</t>
  </si>
  <si>
    <t>KAF371AA56</t>
  </si>
  <si>
    <t>KAF371AA80</t>
  </si>
  <si>
    <t>KAF375AA160</t>
  </si>
  <si>
    <t>KAF375AA56</t>
  </si>
  <si>
    <t>KAF375AA80</t>
  </si>
  <si>
    <t>KDDM24B100</t>
  </si>
  <si>
    <t>KNME998</t>
  </si>
  <si>
    <t>KPMH996A10S</t>
  </si>
  <si>
    <t>KRP1C64</t>
  </si>
  <si>
    <t>KRP4A96</t>
  </si>
  <si>
    <t>KWC25C450</t>
  </si>
  <si>
    <t>KWC26C280</t>
  </si>
  <si>
    <t>MCKAW2T3VN</t>
  </si>
  <si>
    <t>MCKAWH4T3VN</t>
  </si>
  <si>
    <t>RQEQ140P</t>
  </si>
  <si>
    <t>RQEQ180P</t>
  </si>
  <si>
    <t>RQEQ212P</t>
  </si>
  <si>
    <t>RQYQ140P</t>
  </si>
  <si>
    <t>RWEYQ10PR</t>
  </si>
  <si>
    <t>RWEYQ8PR</t>
  </si>
  <si>
    <t>RZQS100CV</t>
  </si>
  <si>
    <t>RZQS125CV</t>
  </si>
  <si>
    <t>RZQS140CV</t>
  </si>
  <si>
    <t>RZQS71CV</t>
  </si>
  <si>
    <t>WRC-COB</t>
  </si>
  <si>
    <t>WRC-HPB</t>
  </si>
  <si>
    <t>Комплект лицевых панелей (2 шт.)</t>
  </si>
  <si>
    <t>Адаптер для подключений кондиционеров класса SKY</t>
  </si>
  <si>
    <r>
      <t>DTA112B</t>
    </r>
    <r>
      <rPr>
        <sz val="10"/>
        <rFont val="Arial"/>
        <family val="2"/>
        <charset val="204"/>
      </rPr>
      <t>51</t>
    </r>
  </si>
  <si>
    <t>Адаптер для подключений кондиционеров класса SKY (R410A)</t>
  </si>
  <si>
    <t>Адаптер для подключений AHU и др.</t>
  </si>
  <si>
    <t>Адаптер для подключений кондиционеров класса SPLIT</t>
  </si>
  <si>
    <t>Адаптеры</t>
  </si>
  <si>
    <t>Адаптер для внешнего управления кондиционерами класса SPLIT</t>
  </si>
  <si>
    <r>
      <t>KRP4</t>
    </r>
    <r>
      <rPr>
        <sz val="10"/>
        <rFont val="Arial"/>
        <family val="2"/>
        <charset val="204"/>
      </rPr>
      <t>A53</t>
    </r>
  </si>
  <si>
    <t>Адаптер для внешнего управления кондиционерами класса SKY</t>
  </si>
  <si>
    <r>
      <t>KRP1B</t>
    </r>
    <r>
      <rPr>
        <sz val="10"/>
        <rFont val="Arial"/>
        <family val="2"/>
        <charset val="204"/>
      </rPr>
      <t>54</t>
    </r>
  </si>
  <si>
    <t>Адаптер для согласованной работы кондиционера с другим оборудованием (вентилятором, увлажнителем и др.)</t>
  </si>
  <si>
    <t>Цены наружных блоков, оборудованных низкотемпературным комплектом</t>
  </si>
  <si>
    <t>Айсберг (-40 °C)</t>
  </si>
  <si>
    <t>Иней (-30 °С)</t>
  </si>
  <si>
    <t>Кондиционеры настенного типа</t>
  </si>
  <si>
    <t>Дата</t>
  </si>
  <si>
    <t>Курс 1 у.е.</t>
  </si>
  <si>
    <t>Воздухоочистители</t>
  </si>
  <si>
    <t>Класс мощности</t>
  </si>
  <si>
    <t>Кондиционеры универсального типа</t>
  </si>
  <si>
    <t>Кондиционеры напольного типа</t>
  </si>
  <si>
    <t>Низконапорные</t>
  </si>
  <si>
    <t>Средненапорные</t>
  </si>
  <si>
    <t>Кондиционеры кассетного типа</t>
  </si>
  <si>
    <t>Кондиционеры канального типа</t>
  </si>
  <si>
    <t xml:space="preserve">инфракрасный (охл. / нагрев)   </t>
  </si>
  <si>
    <t>Кондиционеры подпотолочного типа</t>
  </si>
  <si>
    <t>Подпотолочный тип, четырехпоточные</t>
  </si>
  <si>
    <t>Подпотолочный тип, однопоточные</t>
  </si>
  <si>
    <t>Кондиционеры крышного типа</t>
  </si>
  <si>
    <t>Сплит-системы с несколькими внутренними блоками</t>
  </si>
  <si>
    <t>FMCQ50A8</t>
  </si>
  <si>
    <t>FMCQ60A8</t>
  </si>
  <si>
    <t>FMCQ71A8</t>
  </si>
  <si>
    <t>FMCQ100A8</t>
  </si>
  <si>
    <t>FMCQ125A8</t>
  </si>
  <si>
    <t>FXFQ20P9</t>
  </si>
  <si>
    <t>FXFQ25P9</t>
  </si>
  <si>
    <t>FXFQ32P9</t>
  </si>
  <si>
    <t>FXFQ40P9</t>
  </si>
  <si>
    <t>FXFQ50P9</t>
  </si>
  <si>
    <t>FXFQ63P9</t>
  </si>
  <si>
    <t>FXFQ80P9</t>
  </si>
  <si>
    <t>FXFQ100P9</t>
  </si>
  <si>
    <t>FXFQ125P9</t>
  </si>
  <si>
    <t>FXSQ140P</t>
  </si>
  <si>
    <t>FXMQ40P7</t>
  </si>
  <si>
    <t>FXMQ50P7</t>
  </si>
  <si>
    <t>FXMQ63P7</t>
  </si>
  <si>
    <t>FXMQ80P7</t>
  </si>
  <si>
    <t>FXMQ100P7</t>
  </si>
  <si>
    <t>FXMQ125P7</t>
  </si>
  <si>
    <t>FXAQ20P</t>
  </si>
  <si>
    <t>FXAQ25P</t>
  </si>
  <si>
    <t>FXAQ32P</t>
  </si>
  <si>
    <t>FXAQ40P</t>
  </si>
  <si>
    <t>FXAQ50P</t>
  </si>
  <si>
    <t>FXAQ63P</t>
  </si>
  <si>
    <t>FXLQ20P</t>
  </si>
  <si>
    <t>FXLQ25P</t>
  </si>
  <si>
    <t>FXLQ32P</t>
  </si>
  <si>
    <t>FXLQ40P</t>
  </si>
  <si>
    <t>FXLQ50P</t>
  </si>
  <si>
    <t>FXLQ63P</t>
  </si>
  <si>
    <t>Супер Мульти Плюс</t>
  </si>
  <si>
    <t>Экстра Мульти</t>
  </si>
  <si>
    <t>Компрессорно-конденсаторный блок</t>
  </si>
  <si>
    <t>Справочная информация</t>
  </si>
  <si>
    <t>Inverter</t>
  </si>
  <si>
    <t>R-410A</t>
  </si>
  <si>
    <t>R-22</t>
  </si>
  <si>
    <t>R-407C</t>
  </si>
  <si>
    <t>Дата:</t>
  </si>
  <si>
    <t>Дополнительные аксессуары</t>
  </si>
  <si>
    <t>Блок управления</t>
  </si>
  <si>
    <t>Комплект расширительного клапана</t>
  </si>
  <si>
    <t>Модель наружного блока VRVIII</t>
  </si>
  <si>
    <t>Разделы:</t>
  </si>
  <si>
    <t>Внутренние блоки системы VRV</t>
  </si>
  <si>
    <t>Вентиляционные установки</t>
  </si>
  <si>
    <t>Фанкойлы</t>
  </si>
  <si>
    <t>Охлаждение</t>
  </si>
  <si>
    <t>Наружный блок системы кондиционирования
с водяным контуром и рекуперацией тепла</t>
  </si>
  <si>
    <t>Наружный блок RWEYQ-P</t>
  </si>
  <si>
    <t>Модули</t>
  </si>
  <si>
    <t>Номинальная холодопроизводительность</t>
  </si>
  <si>
    <t>Номинальная теплопроизводительность</t>
  </si>
  <si>
    <t>Системы кондиционирования мини VRVIII
(охлаждение / нагрев)</t>
  </si>
  <si>
    <t>Система для холодных регионов
(охлаждение/нагрев)</t>
  </si>
  <si>
    <t>RTSYQ10P</t>
  </si>
  <si>
    <t>RTSYQ14P</t>
  </si>
  <si>
    <t>RTSYQ16P</t>
  </si>
  <si>
    <t>RTSYQ20P</t>
  </si>
  <si>
    <t>Наружные блоки</t>
  </si>
  <si>
    <t>Функциональный блок</t>
  </si>
  <si>
    <t>Наружные блоки с минимально занимаемой
площадью
(охлаждение/нагрев)</t>
  </si>
  <si>
    <t>Охлаждение/нагрев</t>
  </si>
  <si>
    <t>Производительность, кВт</t>
  </si>
  <si>
    <t>охлаждение</t>
  </si>
  <si>
    <t>нагрев</t>
  </si>
  <si>
    <t>FTX20JV</t>
  </si>
  <si>
    <t>RX20JV</t>
  </si>
  <si>
    <t>FTX25JV</t>
  </si>
  <si>
    <t>RX25JV</t>
  </si>
  <si>
    <t>FTX35JV</t>
  </si>
  <si>
    <t>RX35JV</t>
  </si>
  <si>
    <t>FTXS60G</t>
  </si>
  <si>
    <t>FTXS71G</t>
  </si>
  <si>
    <t>FCQ35C8</t>
  </si>
  <si>
    <t>FCQ50C8</t>
  </si>
  <si>
    <t>FCQ60C8</t>
  </si>
  <si>
    <t>BYCQ140CG*</t>
  </si>
  <si>
    <t>FCQ71C8</t>
  </si>
  <si>
    <t>FCQ100C8</t>
  </si>
  <si>
    <t>FCQ125C8</t>
  </si>
  <si>
    <t>FCQ140C8</t>
  </si>
  <si>
    <t>FCQH71D8</t>
  </si>
  <si>
    <t>FCQH100D8</t>
  </si>
  <si>
    <t>FCQH125D8</t>
  </si>
  <si>
    <t>FCQH140D8</t>
  </si>
  <si>
    <t>Редуктор для увеличения перепада высот</t>
  </si>
  <si>
    <t>Переключатель тепло/холод</t>
  </si>
  <si>
    <t>РЕФНЕТЫ-разветвители для 2-трубной системы</t>
  </si>
  <si>
    <t>РЕФНЕТЫ-коллекторы для 2-трубной системы</t>
  </si>
  <si>
    <t>РЕФНЕТ-разветвитель для 2-х модулей</t>
  </si>
  <si>
    <t>РЕФНЕТ-разветвитель для 3-х модулей</t>
  </si>
  <si>
    <t>Наружные блоки с максимальным коэффициентом энергоэффективности
(охлаждение/нагрев)</t>
  </si>
  <si>
    <t/>
  </si>
  <si>
    <t>Наружные блоки
с минимально занимаемой
площадью (с рекуперацией тепла)</t>
  </si>
  <si>
    <t>С РЕКУПЕРАЦИЕЙ ТЕПЛА</t>
  </si>
  <si>
    <t xml:space="preserve">Наружный блок                                        </t>
  </si>
  <si>
    <t>REYQ18P</t>
  </si>
  <si>
    <t>REYQ20P</t>
  </si>
  <si>
    <t>REYQ22P</t>
  </si>
  <si>
    <t>REYQ24P</t>
  </si>
  <si>
    <t>REYQ26P</t>
  </si>
  <si>
    <t>REYQ28P</t>
  </si>
  <si>
    <t>REYQ30P</t>
  </si>
  <si>
    <t>REYQ32P</t>
  </si>
  <si>
    <t>REYQ34P</t>
  </si>
  <si>
    <t>REYQ36P</t>
  </si>
  <si>
    <t>REYQ38P</t>
  </si>
  <si>
    <t>REYQ40P</t>
  </si>
  <si>
    <t>REYQ42P</t>
  </si>
  <si>
    <t>REYQ44P</t>
  </si>
  <si>
    <t>REYQ46P</t>
  </si>
  <si>
    <t>REYQ48P</t>
  </si>
  <si>
    <t>BS блоки</t>
  </si>
  <si>
    <t>1.55-2.8-3.6</t>
  </si>
  <si>
    <t>1.55-4.2-4.6</t>
  </si>
  <si>
    <t>1.55-5.0-5.5</t>
  </si>
  <si>
    <t>ВНУТРЕННИЙ БЛОК</t>
  </si>
  <si>
    <t>НАРУЖНЫЙ БЛОК</t>
  </si>
  <si>
    <t>RXG25K</t>
  </si>
  <si>
    <t>RXG35K</t>
  </si>
  <si>
    <t>RXG50K</t>
  </si>
  <si>
    <t>FTXG50JW</t>
  </si>
  <si>
    <t>FTXG50JS</t>
  </si>
  <si>
    <t>1.4~4.0~5.0</t>
  </si>
  <si>
    <t>1.4~5.0~5.3</t>
  </si>
  <si>
    <t>1.4~5.8~6.5</t>
  </si>
  <si>
    <t>FTXS20J</t>
  </si>
  <si>
    <t>FTXS25J</t>
  </si>
  <si>
    <t>FTXS35J</t>
  </si>
  <si>
    <t>FTXS42J</t>
  </si>
  <si>
    <t>FTXS50J</t>
  </si>
  <si>
    <t>RKS20J</t>
  </si>
  <si>
    <t>RKS25J</t>
  </si>
  <si>
    <t>RKS35J</t>
  </si>
  <si>
    <t>RKS42J</t>
  </si>
  <si>
    <t>RKS50J</t>
  </si>
  <si>
    <t>RXS20J</t>
  </si>
  <si>
    <t>RXS25J</t>
  </si>
  <si>
    <t>RXS35J</t>
  </si>
  <si>
    <t>RXS42J</t>
  </si>
  <si>
    <t>RXS50J</t>
  </si>
  <si>
    <t>1.4~4.0~5.2</t>
  </si>
  <si>
    <t>1.3~3.3~3.8</t>
  </si>
  <si>
    <t>1.3~3.5~4.8</t>
  </si>
  <si>
    <t>1.7~6.0~6.7</t>
  </si>
  <si>
    <t>2.3~7.1~8.5</t>
  </si>
  <si>
    <t>2.3~8.2~10.2</t>
  </si>
  <si>
    <t>FTX50GV</t>
  </si>
  <si>
    <t>RX50GV</t>
  </si>
  <si>
    <t>FTX60GV</t>
  </si>
  <si>
    <t>RX60GV</t>
  </si>
  <si>
    <t>FTX71GV</t>
  </si>
  <si>
    <t>RX71GV</t>
  </si>
  <si>
    <t>1.7~5.0~6.0</t>
  </si>
  <si>
    <t>1.7~5.8~7.7</t>
  </si>
  <si>
    <t>FTXN25K</t>
  </si>
  <si>
    <t>FTXN35K</t>
  </si>
  <si>
    <t>RXN25K</t>
  </si>
  <si>
    <t>RXN35K</t>
  </si>
  <si>
    <t>FTXN50K</t>
  </si>
  <si>
    <t>RXN50K</t>
  </si>
  <si>
    <t>FTXN60K</t>
  </si>
  <si>
    <t>RXN60K</t>
  </si>
  <si>
    <t>1.3~2.5~2.8</t>
  </si>
  <si>
    <t>1.3~2.8~3.5</t>
  </si>
  <si>
    <t>1.3~3.2~3.5</t>
  </si>
  <si>
    <t>1.3~3.5~3.7</t>
  </si>
  <si>
    <t>1.7~5.0~5.7</t>
  </si>
  <si>
    <t>1.7~5.5~6.8</t>
  </si>
  <si>
    <t>1.7~6.3~7.6</t>
  </si>
  <si>
    <t>ДОПОЛНИТЕЛЬНОЕ ОБОРУДОВАНИЕ</t>
  </si>
  <si>
    <t>RZQ71D3V</t>
  </si>
  <si>
    <t>RZQ100D9V</t>
  </si>
  <si>
    <t>RZQ100B9W</t>
  </si>
  <si>
    <t>FVXG25K</t>
  </si>
  <si>
    <t>FVXG35K</t>
  </si>
  <si>
    <t>FVXG50K</t>
  </si>
  <si>
    <t>1.4~5.0~5.6</t>
  </si>
  <si>
    <t>1.4~5.8~8.1</t>
  </si>
  <si>
    <t>1.2~4.0~5.0</t>
  </si>
  <si>
    <t>MXS-E/F/G/H/RXYSQ-P8</t>
  </si>
  <si>
    <t>0.9~5.0~5.6</t>
  </si>
  <si>
    <t>0.9~6.0~7.0</t>
  </si>
  <si>
    <t>1.4~3.4~3.7</t>
  </si>
  <si>
    <t>RZQ125D9V</t>
  </si>
  <si>
    <t>RZQ140D9V</t>
  </si>
  <si>
    <t>RZQ125B9W</t>
  </si>
  <si>
    <t>RZQ140B9W</t>
  </si>
  <si>
    <t>0.9~4.7~5.6</t>
  </si>
  <si>
    <t>0.9~5.5~7.0</t>
  </si>
  <si>
    <t xml:space="preserve">инфракрасный (охлаждение) </t>
  </si>
  <si>
    <t>FCQG71E</t>
  </si>
  <si>
    <t>FCQG100E</t>
  </si>
  <si>
    <t>FCQG125E</t>
  </si>
  <si>
    <t>FCQG140E</t>
  </si>
  <si>
    <t>1.7~5.0~5.6</t>
  </si>
  <si>
    <t>1.7~5.7~6.0</t>
  </si>
  <si>
    <t>1.7~6.0~7.0</t>
  </si>
  <si>
    <t>1.7~7.2~8.0</t>
  </si>
  <si>
    <t>FHQG71C</t>
  </si>
  <si>
    <t>FHQG100C</t>
  </si>
  <si>
    <t>FHQG125C</t>
  </si>
  <si>
    <t>FHQG140C</t>
  </si>
  <si>
    <t>BRC7G63</t>
  </si>
  <si>
    <t>UATYQ250C</t>
  </si>
  <si>
    <t>UATYQ350C</t>
  </si>
  <si>
    <t>UATYQ450C</t>
  </si>
  <si>
    <t>UATYQ550C</t>
  </si>
  <si>
    <t>UATYQ600C</t>
  </si>
  <si>
    <t>UATYQ700C</t>
  </si>
  <si>
    <t>ВНУТРЕННИЕ БЛОКИ</t>
  </si>
  <si>
    <t>пульт (проводной)</t>
  </si>
  <si>
    <t>пульт (беспроводной)</t>
  </si>
  <si>
    <t>(охл./нагрев)</t>
  </si>
  <si>
    <t>(только охл.)</t>
  </si>
  <si>
    <t>2MXS50H</t>
  </si>
  <si>
    <t>НаАРУЖНЫЙ БЛОК</t>
  </si>
  <si>
    <t>ВНУТРЕННИЕ БЛОК</t>
  </si>
  <si>
    <t>RXYSQ4P8V/Y</t>
  </si>
  <si>
    <t>RXYSQ5P8V/Y</t>
  </si>
  <si>
    <t>RXYSQ6P8V/Y</t>
  </si>
  <si>
    <t>RXYRQ8P</t>
  </si>
  <si>
    <t>ПРИМЕНЯЕМЫЕ ВНУТРЕННИЕ БЛОКИ ДЛЯ RXYSQ-P8V/Y</t>
  </si>
  <si>
    <t>RXYRQ10P</t>
  </si>
  <si>
    <t>RXYRQ12P</t>
  </si>
  <si>
    <t>RXYRQ14P</t>
  </si>
  <si>
    <t>RXYRQ16P</t>
  </si>
  <si>
    <t>RXYRQ18P</t>
  </si>
  <si>
    <t>RXS25_/-30</t>
  </si>
  <si>
    <t>RXS35_/-30</t>
  </si>
  <si>
    <t>RXS42_/-30</t>
  </si>
  <si>
    <t xml:space="preserve"> RQСEQ636P</t>
  </si>
  <si>
    <t>RQYQ8P</t>
  </si>
  <si>
    <r>
      <t xml:space="preserve">RQYQ140P </t>
    </r>
    <r>
      <rPr>
        <sz val="10"/>
        <color indexed="9"/>
        <rFont val="Arial"/>
        <family val="2"/>
        <charset val="204"/>
      </rPr>
      <t xml:space="preserve"> </t>
    </r>
  </si>
  <si>
    <r>
      <t xml:space="preserve"> RQYQ8P </t>
    </r>
    <r>
      <rPr>
        <sz val="10"/>
        <color indexed="9"/>
        <rFont val="Arial"/>
        <family val="2"/>
        <charset val="204"/>
      </rPr>
      <t xml:space="preserve"> </t>
    </r>
  </si>
  <si>
    <r>
      <t xml:space="preserve"> RQYQ10P </t>
    </r>
    <r>
      <rPr>
        <sz val="10"/>
        <color indexed="9"/>
        <rFont val="Arial"/>
        <family val="2"/>
        <charset val="204"/>
      </rPr>
      <t xml:space="preserve"> </t>
    </r>
  </si>
  <si>
    <r>
      <t xml:space="preserve"> RQYQ12P </t>
    </r>
    <r>
      <rPr>
        <sz val="10"/>
        <color indexed="9"/>
        <rFont val="Arial"/>
        <family val="2"/>
        <charset val="204"/>
      </rPr>
      <t xml:space="preserve"> </t>
    </r>
  </si>
  <si>
    <r>
      <t xml:space="preserve"> RQYQ14P </t>
    </r>
    <r>
      <rPr>
        <sz val="10"/>
        <color indexed="9"/>
        <rFont val="Arial"/>
        <family val="2"/>
        <charset val="204"/>
      </rPr>
      <t xml:space="preserve"> </t>
    </r>
  </si>
  <si>
    <r>
      <t xml:space="preserve"> RQYQ16P </t>
    </r>
    <r>
      <rPr>
        <sz val="10"/>
        <color indexed="9"/>
        <rFont val="Arial"/>
        <family val="2"/>
        <charset val="204"/>
      </rPr>
      <t xml:space="preserve"> </t>
    </r>
  </si>
  <si>
    <r>
      <t xml:space="preserve"> RQYQ18P </t>
    </r>
    <r>
      <rPr>
        <sz val="10"/>
        <color indexed="9"/>
        <rFont val="Arial"/>
        <family val="2"/>
        <charset val="204"/>
      </rPr>
      <t xml:space="preserve"> </t>
    </r>
  </si>
  <si>
    <t>RQYQ20P</t>
  </si>
  <si>
    <r>
      <t xml:space="preserve"> RQYP22P </t>
    </r>
    <r>
      <rPr>
        <sz val="10"/>
        <color indexed="9"/>
        <rFont val="Arial"/>
        <family val="2"/>
        <charset val="204"/>
      </rPr>
      <t xml:space="preserve"> </t>
    </r>
  </si>
  <si>
    <r>
      <t xml:space="preserve"> RQYP24P</t>
    </r>
    <r>
      <rPr>
        <sz val="10"/>
        <color indexed="9"/>
        <rFont val="Arial"/>
        <family val="2"/>
        <charset val="204"/>
      </rPr>
      <t xml:space="preserve"> </t>
    </r>
  </si>
  <si>
    <t xml:space="preserve"> RQYP26P</t>
  </si>
  <si>
    <t xml:space="preserve"> RQYP28P</t>
  </si>
  <si>
    <t xml:space="preserve"> RQYP30P</t>
  </si>
  <si>
    <t>RXYQ5P9</t>
  </si>
  <si>
    <t>RXYQ10P9</t>
  </si>
  <si>
    <t>RXYQ12P9</t>
  </si>
  <si>
    <t>RXYQ14P9</t>
  </si>
  <si>
    <t>RXYQ16P9</t>
  </si>
  <si>
    <t>RXYQ18P9</t>
  </si>
  <si>
    <t>RXYQ8P9</t>
  </si>
  <si>
    <t>RXYQ20P9</t>
  </si>
  <si>
    <t>RXYQ22P9</t>
  </si>
  <si>
    <t>RXYQ24P9</t>
  </si>
  <si>
    <t>RXYQ26P9</t>
  </si>
  <si>
    <t>RXYQ28P9</t>
  </si>
  <si>
    <t>RXYQ30P9</t>
  </si>
  <si>
    <t>RXYQ32P9</t>
  </si>
  <si>
    <t>RXYQ34P9</t>
  </si>
  <si>
    <t>RXYQ36P9</t>
  </si>
  <si>
    <t>RXYQ38P9</t>
  </si>
  <si>
    <t>RXYQ40P9</t>
  </si>
  <si>
    <t>RXYQ42P9</t>
  </si>
  <si>
    <t>RXYQ44P9</t>
  </si>
  <si>
    <t>RXYQ46P9</t>
  </si>
  <si>
    <t>RXYQ48P9</t>
  </si>
  <si>
    <t>RXYQ50P9</t>
  </si>
  <si>
    <t>RXYQ52P9</t>
  </si>
  <si>
    <t>RXYQ54P9</t>
  </si>
  <si>
    <t>RXYHQ12P9</t>
  </si>
  <si>
    <t>RXYHQ16P9</t>
  </si>
  <si>
    <t>RXYHQ18P9</t>
  </si>
  <si>
    <t>RXYHQ20P9</t>
  </si>
  <si>
    <t>RXYHQ22P9</t>
  </si>
  <si>
    <t>RXYHQ24P9</t>
  </si>
  <si>
    <t>RXYHQ26P9</t>
  </si>
  <si>
    <t>RXYHQ28P9</t>
  </si>
  <si>
    <t>RXYHQ30P9</t>
  </si>
  <si>
    <t>RXYHQ32P9</t>
  </si>
  <si>
    <t>RXYHQ34P9</t>
  </si>
  <si>
    <t>RXYHQ36P9</t>
  </si>
  <si>
    <t>БЛОК ГВС</t>
  </si>
  <si>
    <t>REYAQ10P</t>
  </si>
  <si>
    <t>REYAQ12P</t>
  </si>
  <si>
    <t>REYAQ14P</t>
  </si>
  <si>
    <t>REYAQ16P</t>
  </si>
  <si>
    <t>HXHD125A</t>
  </si>
  <si>
    <t>Наружные блоки с функцией горячего водоснабжения</t>
  </si>
  <si>
    <t>FXZQ15M</t>
  </si>
  <si>
    <t>FXDQ20P7</t>
  </si>
  <si>
    <t>FXDQ25P7</t>
  </si>
  <si>
    <t>FXDQ32P7</t>
  </si>
  <si>
    <t>FXDQ40P7</t>
  </si>
  <si>
    <t>FXDQ50P7</t>
  </si>
  <si>
    <t>FXDQ63P7</t>
  </si>
  <si>
    <t>FXDQ15P7</t>
  </si>
  <si>
    <t>Монтажный комплект</t>
  </si>
  <si>
    <t>РАСШИРИТЕЛЬНЫЙ КЛАПАН</t>
  </si>
  <si>
    <t>Цена, у.е.</t>
  </si>
  <si>
    <t>БЛОК УПРАВЛЕНИЯ</t>
  </si>
  <si>
    <t>Адаптер для внешнего управления (On/OFF)</t>
  </si>
  <si>
    <t>Датчик температуры</t>
  </si>
  <si>
    <t>Опция HTTP</t>
  </si>
  <si>
    <t>FWB02BTV</t>
  </si>
  <si>
    <t>FWB03BTV</t>
  </si>
  <si>
    <t>FWB04BTV</t>
  </si>
  <si>
    <t>FWB05BTV</t>
  </si>
  <si>
    <t>FWB06BTV</t>
  </si>
  <si>
    <t>FWB07BTV</t>
  </si>
  <si>
    <t>FWB08BTV</t>
  </si>
  <si>
    <t>FWB09BTV</t>
  </si>
  <si>
    <t>FWB10BTV</t>
  </si>
  <si>
    <t>FWB02BTN</t>
  </si>
  <si>
    <t>FWB03BTN</t>
  </si>
  <si>
    <t>FWB04BTN</t>
  </si>
  <si>
    <t>FWB05BTN</t>
  </si>
  <si>
    <t>FWB06BTN</t>
  </si>
  <si>
    <t>FWB07BTN</t>
  </si>
  <si>
    <t>FWB08BTN</t>
  </si>
  <si>
    <t>FWB09BTN</t>
  </si>
  <si>
    <t>FWB10BTN</t>
  </si>
  <si>
    <t>FWB02-10BT</t>
  </si>
  <si>
    <t>FWM01-10DTN</t>
  </si>
  <si>
    <t>FWM01DTN</t>
  </si>
  <si>
    <t>FWM02DTN</t>
  </si>
  <si>
    <t>FWM03DTN</t>
  </si>
  <si>
    <t>FWM04DTN</t>
  </si>
  <si>
    <t>FWM06DTN</t>
  </si>
  <si>
    <t>FWM08DTN</t>
  </si>
  <si>
    <t>FWM10DTN</t>
  </si>
  <si>
    <t>FWM01-10DTV</t>
  </si>
  <si>
    <t>FWM01DTV</t>
  </si>
  <si>
    <t>FWM02DTV</t>
  </si>
  <si>
    <t>FWM03DTV</t>
  </si>
  <si>
    <t>FWM04DTV</t>
  </si>
  <si>
    <t>FWM06DTV</t>
  </si>
  <si>
    <t>FWM08DTV</t>
  </si>
  <si>
    <t>FWM10DTV</t>
  </si>
  <si>
    <t>FWM01-10DFN</t>
  </si>
  <si>
    <t>FWM01DFN</t>
  </si>
  <si>
    <t>FWM02DFN</t>
  </si>
  <si>
    <t>FWM03DFN</t>
  </si>
  <si>
    <t>FWM04DFN</t>
  </si>
  <si>
    <t>FWM06DFN</t>
  </si>
  <si>
    <t>FWM08DFN</t>
  </si>
  <si>
    <t>FWM10DFN</t>
  </si>
  <si>
    <t>FWM01-10DFV</t>
  </si>
  <si>
    <t>FWM01DFV</t>
  </si>
  <si>
    <t>FWM02DFV</t>
  </si>
  <si>
    <t>FWM03DFV</t>
  </si>
  <si>
    <t>FWM04DFV</t>
  </si>
  <si>
    <t>FWM06DFV</t>
  </si>
  <si>
    <t>FWM08DFV</t>
  </si>
  <si>
    <t>FWM10DFV</t>
  </si>
  <si>
    <t>FWV01-10DFN</t>
  </si>
  <si>
    <t>FWV01DFN</t>
  </si>
  <si>
    <t>FWV02DFN</t>
  </si>
  <si>
    <t>FWV03DFN</t>
  </si>
  <si>
    <t>FWV04DFN</t>
  </si>
  <si>
    <t>FWV06DFN</t>
  </si>
  <si>
    <t>FWV08DFN</t>
  </si>
  <si>
    <t>FWV10DFN</t>
  </si>
  <si>
    <t>FWV01-10DFV</t>
  </si>
  <si>
    <t>FWV01DFV</t>
  </si>
  <si>
    <t>FWV02DFV</t>
  </si>
  <si>
    <t>FWV03DFV</t>
  </si>
  <si>
    <t>FWV04DFV</t>
  </si>
  <si>
    <t>FWV06DFV</t>
  </si>
  <si>
    <t>FWV08DFV</t>
  </si>
  <si>
    <t>FWV10DFV</t>
  </si>
  <si>
    <t>FWV01-10DTN</t>
  </si>
  <si>
    <t>FWV01DTN</t>
  </si>
  <si>
    <t>FWV02DTN</t>
  </si>
  <si>
    <t>FWV03DTN</t>
  </si>
  <si>
    <t>FWV04DTN</t>
  </si>
  <si>
    <t>FWV06DTN</t>
  </si>
  <si>
    <t>FWV08DTN</t>
  </si>
  <si>
    <t>FWV10DTN</t>
  </si>
  <si>
    <t>FWV01-10DTV</t>
  </si>
  <si>
    <t>FWV01DTV</t>
  </si>
  <si>
    <t>FWV02DTV</t>
  </si>
  <si>
    <t>FWV03DTV</t>
  </si>
  <si>
    <t>FWV04DTV</t>
  </si>
  <si>
    <t>FWV06DTV</t>
  </si>
  <si>
    <t>FWV08DTV</t>
  </si>
  <si>
    <t>FWV10DTV</t>
  </si>
  <si>
    <t>FWL01-10DTN</t>
  </si>
  <si>
    <t>FWL01DTN</t>
  </si>
  <si>
    <t>FWL02DTN</t>
  </si>
  <si>
    <t>FWL03DTN</t>
  </si>
  <si>
    <t>FWL04DTN</t>
  </si>
  <si>
    <t>FWL06DTN</t>
  </si>
  <si>
    <t>FWL08DTN</t>
  </si>
  <si>
    <t>FWL10DTN</t>
  </si>
  <si>
    <t>FWL01-10DTV</t>
  </si>
  <si>
    <t>FWL01DTV</t>
  </si>
  <si>
    <t>FWL02DTV</t>
  </si>
  <si>
    <t>FWL03DTV</t>
  </si>
  <si>
    <t>FWL04DTV</t>
  </si>
  <si>
    <t>FWL06DTV</t>
  </si>
  <si>
    <t>FWL08DTV</t>
  </si>
  <si>
    <t>FWL10DTV</t>
  </si>
  <si>
    <t>FWL01-10DFN</t>
  </si>
  <si>
    <t>FWL01DFN</t>
  </si>
  <si>
    <t>FWL02DFN</t>
  </si>
  <si>
    <t>FWL03DFN</t>
  </si>
  <si>
    <t>FWL04DFN</t>
  </si>
  <si>
    <t>FWL06DFN</t>
  </si>
  <si>
    <t>FWL08DFN</t>
  </si>
  <si>
    <t>FWL10DFN</t>
  </si>
  <si>
    <t>FWL01-10DFV</t>
  </si>
  <si>
    <t>FWL01DFV</t>
  </si>
  <si>
    <t>FWL02DFV</t>
  </si>
  <si>
    <t>FWL03DFV</t>
  </si>
  <si>
    <t>FWL04DFV</t>
  </si>
  <si>
    <t>FWL06DFV</t>
  </si>
  <si>
    <t>FWL08DFV</t>
  </si>
  <si>
    <t>FWL10DFV</t>
  </si>
  <si>
    <t>FWT02-06BT</t>
  </si>
  <si>
    <t>FWT02BT</t>
  </si>
  <si>
    <t>FWT03BT</t>
  </si>
  <si>
    <t>FWT04BT</t>
  </si>
  <si>
    <t>FWT05BT</t>
  </si>
  <si>
    <t>FWT06BT</t>
  </si>
  <si>
    <t>FWF02BT</t>
  </si>
  <si>
    <t>FWF03BT</t>
  </si>
  <si>
    <t>FWF04BT</t>
  </si>
  <si>
    <t>FWF02BF</t>
  </si>
  <si>
    <t>FWF03BF</t>
  </si>
  <si>
    <t>FWF04BF</t>
  </si>
  <si>
    <t>FWF05BT</t>
  </si>
  <si>
    <t>FWC07BT</t>
  </si>
  <si>
    <t>FWC08BT</t>
  </si>
  <si>
    <t>FWC06BF</t>
  </si>
  <si>
    <t>FWC07BF</t>
  </si>
  <si>
    <t>FWC09BF</t>
  </si>
  <si>
    <t>FWC06BT</t>
  </si>
  <si>
    <t>FWC09BT</t>
  </si>
  <si>
    <t>BAC959A4</t>
  </si>
  <si>
    <t>BEVQ100MA</t>
  </si>
  <si>
    <t>BEVQ50M</t>
  </si>
  <si>
    <t>BHFP22P36C</t>
  </si>
  <si>
    <t>BHFP22P54C</t>
  </si>
  <si>
    <t>BHFP26P36C</t>
  </si>
  <si>
    <t>BHFP26P63C</t>
  </si>
  <si>
    <t>BHFP26P84C</t>
  </si>
  <si>
    <t>BRC1C62</t>
  </si>
  <si>
    <t>BRC7C612</t>
  </si>
  <si>
    <t>BSV6Q100PV</t>
  </si>
  <si>
    <t>DTA104A62</t>
  </si>
  <si>
    <t>EDMFA04A6</t>
  </si>
  <si>
    <t>EDMFA10A6</t>
  </si>
  <si>
    <t>EDMFA12A6</t>
  </si>
  <si>
    <t>EKRDP40</t>
  </si>
  <si>
    <t>EKRDP63</t>
  </si>
  <si>
    <t>EPIMSB6</t>
  </si>
  <si>
    <t>ERPV03A6</t>
  </si>
  <si>
    <t>FXNQ20P</t>
  </si>
  <si>
    <t>FXNQ25P</t>
  </si>
  <si>
    <t>FXNQ32P</t>
  </si>
  <si>
    <t>FXNQ40P</t>
  </si>
  <si>
    <t>FXNQ50P</t>
  </si>
  <si>
    <t>FXNQ63P</t>
  </si>
  <si>
    <t>KAF918A42</t>
  </si>
  <si>
    <t>KDAJ25K140</t>
  </si>
  <si>
    <t>KDAJ25K56</t>
  </si>
  <si>
    <t>KDAJ25K71</t>
  </si>
  <si>
    <t>KJB311A</t>
  </si>
  <si>
    <t>KJB411A</t>
  </si>
  <si>
    <t>KPMH996A15S</t>
  </si>
  <si>
    <t>KRP2A51</t>
  </si>
  <si>
    <t>KRP980A1</t>
  </si>
  <si>
    <t>KSA-25K56</t>
  </si>
  <si>
    <t>MCWCN</t>
  </si>
  <si>
    <t>RKS20J/-30</t>
  </si>
  <si>
    <t>RKS25J/-30</t>
  </si>
  <si>
    <t>RKS35J/-30</t>
  </si>
  <si>
    <t>RKS35J/-40</t>
  </si>
  <si>
    <t>RKS42J/-30</t>
  </si>
  <si>
    <t>RKS50J/-30</t>
  </si>
  <si>
    <t>RKS50J/-40</t>
  </si>
  <si>
    <t>RXS20J/-30</t>
  </si>
  <si>
    <t>RXS25J/-30</t>
  </si>
  <si>
    <t>RXS35J/-30</t>
  </si>
  <si>
    <t>RXS42J/-30</t>
  </si>
  <si>
    <t>RXS50J/-30</t>
  </si>
  <si>
    <t>RXS50J/-40</t>
  </si>
  <si>
    <t>RXYSQ4P8V</t>
  </si>
  <si>
    <t>RXYSQ4P8Y</t>
  </si>
  <si>
    <t>RXYSQ5P8V</t>
  </si>
  <si>
    <t>RXYSQ5P8Y</t>
  </si>
  <si>
    <t>RXYSQ6P8V</t>
  </si>
  <si>
    <t>RXYSQ6P8Y</t>
  </si>
  <si>
    <t>SRC-COB</t>
  </si>
  <si>
    <t>SRC-HPB</t>
  </si>
  <si>
    <t>Модель для поиска</t>
  </si>
  <si>
    <t>Розница</t>
  </si>
  <si>
    <t>RXS20_/-30</t>
  </si>
  <si>
    <t>EKMV2C09B</t>
  </si>
  <si>
    <t>EKMV3C09B</t>
  </si>
  <si>
    <t>MCWHN</t>
  </si>
  <si>
    <t>BRC315D</t>
  </si>
  <si>
    <t>Цены спрашивайте у продавца</t>
  </si>
  <si>
    <t>UATYPC12AY1</t>
  </si>
  <si>
    <t>Высоконапорные</t>
  </si>
  <si>
    <t>Мультисистемы</t>
  </si>
  <si>
    <t>FWF05BF</t>
  </si>
  <si>
    <t>FWC08BF</t>
  </si>
  <si>
    <t>FWC06-09BF</t>
  </si>
  <si>
    <t>FWC06-09BT</t>
  </si>
  <si>
    <t>FWF02-05BT</t>
  </si>
  <si>
    <t>FWF02-05BF</t>
  </si>
  <si>
    <t>FWB03-10BT</t>
  </si>
  <si>
    <t>FWB02-11JT</t>
  </si>
  <si>
    <t>RX25JV/-30</t>
  </si>
  <si>
    <t>RX35JV/-30</t>
  </si>
  <si>
    <t>8. Крышный кондиционер</t>
  </si>
  <si>
    <t>9. Мультисистемы</t>
  </si>
  <si>
    <t>10. Сплит-системы с несколькими внутренними блоками</t>
  </si>
  <si>
    <t>11. URURU Multi</t>
  </si>
  <si>
    <t>12. Мультисистема для коммерческого применения</t>
  </si>
  <si>
    <t>13. Система "Супер Мульти Плюс"</t>
  </si>
  <si>
    <t>14. Система "Экстра Мульти"</t>
  </si>
  <si>
    <t>15. Наружные блоки, оборудованные низкотемпературным комплектом</t>
  </si>
  <si>
    <t>16. Дополнительные системы управления (Split, Sky)</t>
  </si>
  <si>
    <t>25. Наружные блоки с функцией ГВС REYAQ-P</t>
  </si>
  <si>
    <t>R25/-30</t>
  </si>
  <si>
    <t>R25/-40</t>
  </si>
  <si>
    <t>R35/-30</t>
  </si>
  <si>
    <t>R35/-40</t>
  </si>
  <si>
    <t>R50/-30</t>
  </si>
  <si>
    <t>R50/-40</t>
  </si>
  <si>
    <t>R60/-30</t>
  </si>
  <si>
    <t>R60/-40</t>
  </si>
  <si>
    <t>BSV4Q100PV</t>
  </si>
  <si>
    <t>2MKS40G</t>
  </si>
  <si>
    <t>BRC1C61</t>
  </si>
  <si>
    <t>BRC1D61</t>
  </si>
  <si>
    <t>DCS301BA61</t>
  </si>
  <si>
    <t>DCS302CA61</t>
  </si>
  <si>
    <t>DTA114A61</t>
  </si>
  <si>
    <t>ECONO250AY1</t>
  </si>
  <si>
    <t>ECONO550AY1</t>
  </si>
  <si>
    <t>ECONO700AY1</t>
  </si>
  <si>
    <t>EKBSVQLNP</t>
  </si>
  <si>
    <t>FWB02BTNE</t>
  </si>
  <si>
    <t>FWB02BTVE</t>
  </si>
  <si>
    <t>FWB03BTNE</t>
  </si>
  <si>
    <t>FWB03BTVE</t>
  </si>
  <si>
    <t>FWB04BTNE</t>
  </si>
  <si>
    <t>FWB04BTVE</t>
  </si>
  <si>
    <t>FWB05BTNE</t>
  </si>
  <si>
    <t>FWB05BTVE</t>
  </si>
  <si>
    <t>FWB06BTNE</t>
  </si>
  <si>
    <t>FWB06BTVE</t>
  </si>
  <si>
    <t>FWB07BTNE</t>
  </si>
  <si>
    <t>FWB07BTVE</t>
  </si>
  <si>
    <t>FWB08BTNE</t>
  </si>
  <si>
    <t>FWB08BTVE</t>
  </si>
  <si>
    <t>FWB09BTNE</t>
  </si>
  <si>
    <t>FWB09BTVE</t>
  </si>
  <si>
    <t>FWB10BTNE</t>
  </si>
  <si>
    <t>FWB10BTVE</t>
  </si>
  <si>
    <t>FXMQ20P7</t>
  </si>
  <si>
    <t>FXMQ25P7</t>
  </si>
  <si>
    <t>FXMQ32P7</t>
  </si>
  <si>
    <t>KHFP26A100C</t>
  </si>
  <si>
    <t>KRC47-4A</t>
  </si>
  <si>
    <t>KRP4A54</t>
  </si>
  <si>
    <t>KWC26C450</t>
  </si>
  <si>
    <t>RX20JV/-30</t>
  </si>
  <si>
    <t>RZQS100DV</t>
  </si>
  <si>
    <t>RZQS125DV</t>
  </si>
  <si>
    <t>RZQS140DV</t>
  </si>
  <si>
    <t>18. Наружный блок RWEYQ-P</t>
  </si>
  <si>
    <t>19. Наружный блок миниVRV RXYSQ-P8</t>
  </si>
  <si>
    <t>20. Наружный блок RTSYQ-P</t>
  </si>
  <si>
    <t>21. Наружный блок RXYQ-P9</t>
  </si>
  <si>
    <t>22. Наружный блок RXYHQ-P9</t>
  </si>
  <si>
    <t>23. Наружный блок REYQ-P</t>
  </si>
  <si>
    <t>24. Наружный блок REYHQ-P</t>
  </si>
  <si>
    <t>26. Внутренние блоки системы VRV</t>
  </si>
  <si>
    <t>27. Вентиляционные установки</t>
  </si>
  <si>
    <t>28. Оборудование VRV для непосредственного охлаждения воздуха в центральных кондиционерах</t>
  </si>
  <si>
    <t>29. Фанкойлы</t>
  </si>
  <si>
    <t>30. Компрессорно-конденсаторный блок</t>
  </si>
  <si>
    <t>31.Дополнительные системы управления (VRV)</t>
  </si>
  <si>
    <t>FTXS20K</t>
  </si>
  <si>
    <t>FTXS25K</t>
  </si>
  <si>
    <t>RXS20K</t>
  </si>
  <si>
    <t>RXS25K</t>
  </si>
  <si>
    <t>1.3~2.5~4.3</t>
  </si>
  <si>
    <t>1.3~2.8~4.7</t>
  </si>
  <si>
    <t>CTXS15K</t>
  </si>
  <si>
    <t>CTXS35K</t>
  </si>
  <si>
    <t>MXS-E/F/G/H/K RXYSQ-P8/RXYRQ-P</t>
  </si>
  <si>
    <t>FAQ71C</t>
  </si>
  <si>
    <t>FAQ100C</t>
  </si>
  <si>
    <t>RZQG71L7V</t>
  </si>
  <si>
    <t>RZQG100L7V</t>
  </si>
  <si>
    <t>RZQG100LY</t>
  </si>
  <si>
    <t>RZQG71LY</t>
  </si>
  <si>
    <t>RZQSG100LY</t>
  </si>
  <si>
    <t>RZQSG71LV</t>
  </si>
  <si>
    <t>RZQSG100LV</t>
  </si>
  <si>
    <t>BRC1E52A</t>
  </si>
  <si>
    <t>FBQ35C8</t>
  </si>
  <si>
    <t>FBQ50C8</t>
  </si>
  <si>
    <t>FBQ60C8</t>
  </si>
  <si>
    <t>FBQ71C8</t>
  </si>
  <si>
    <t>FBQ100C8</t>
  </si>
  <si>
    <t>FBQ125C8</t>
  </si>
  <si>
    <t>FBQ140C8</t>
  </si>
  <si>
    <t>RZQG125L7V</t>
  </si>
  <si>
    <t>RZQG140L7V</t>
  </si>
  <si>
    <t>RZQG125LY</t>
  </si>
  <si>
    <t>RZQG140LY</t>
  </si>
  <si>
    <t>RZQSG125LV</t>
  </si>
  <si>
    <t>RZQSG140LV</t>
  </si>
  <si>
    <t>RZQSG125LY</t>
  </si>
  <si>
    <t>RZQSG140LY</t>
  </si>
  <si>
    <t>FDQ125C</t>
  </si>
  <si>
    <t>FFQ25B9V</t>
  </si>
  <si>
    <t>FFQ35B9V</t>
  </si>
  <si>
    <t>FFQ50B9V</t>
  </si>
  <si>
    <t>FFQ60B9V</t>
  </si>
  <si>
    <t>FCQG35F</t>
  </si>
  <si>
    <t>FCQG50F</t>
  </si>
  <si>
    <t>FCQG60F</t>
  </si>
  <si>
    <t>FCQG71F</t>
  </si>
  <si>
    <t>FCQG100F</t>
  </si>
  <si>
    <t>FCQG125F</t>
  </si>
  <si>
    <t>FCQG140F</t>
  </si>
  <si>
    <t>BYCQ140D</t>
  </si>
  <si>
    <t>BYCQ140DW</t>
  </si>
  <si>
    <t>BYCQ140DG</t>
  </si>
  <si>
    <t>BYCQ140DW*</t>
  </si>
  <si>
    <t>BYCQ140DG*</t>
  </si>
  <si>
    <t>FCQHG71F</t>
  </si>
  <si>
    <t>FCQHG100F</t>
  </si>
  <si>
    <t>FCQHG125F</t>
  </si>
  <si>
    <t>FCQHG140F</t>
  </si>
  <si>
    <t>FUQ71B8</t>
  </si>
  <si>
    <t>FUQ100B8</t>
  </si>
  <si>
    <t>FUQ125B8</t>
  </si>
  <si>
    <t>FHQ35B8</t>
  </si>
  <si>
    <t>FHQ50B8</t>
  </si>
  <si>
    <t>FHQ60B8</t>
  </si>
  <si>
    <t>* - Для блоков с панелью BYCQ140DG используется пульт BRC1E52A.</t>
  </si>
  <si>
    <t>Перечисленные внутренние блоки используются как в системах «Только охлаждение» (с RR), так и в системах «Охлаждение / нагрев» (с RQ и RZQG, RZQSG, RZQ) с соответствующими пультами.</t>
  </si>
  <si>
    <t>2MXS40H</t>
  </si>
  <si>
    <t>3MXS40K</t>
  </si>
  <si>
    <t>*Для блоков с панелью BYCQ140DG используется пульт BRC1E52A.</t>
  </si>
  <si>
    <t>* Для блока с панелью BYCQ140DG используется пульт BRC1E52A</t>
  </si>
  <si>
    <t>ПРИМЕНЯЕМЫЕ ВНУТРЕННИЕ БЛОКИ КЛАССА SPLIT ДЛЯ RXYRQ-P</t>
  </si>
  <si>
    <t>RQYQ32P</t>
  </si>
  <si>
    <t>RQYQ34P</t>
  </si>
  <si>
    <t>RQYQ36P</t>
  </si>
  <si>
    <t>RQYQ38P</t>
  </si>
  <si>
    <t>RQYQ40P</t>
  </si>
  <si>
    <t>RQYQ42P</t>
  </si>
  <si>
    <t>RQYQ44P</t>
  </si>
  <si>
    <t>RQYQ46P</t>
  </si>
  <si>
    <t>RQYQ48P</t>
  </si>
  <si>
    <t>90.0</t>
  </si>
  <si>
    <t>96.0</t>
  </si>
  <si>
    <t>101.0</t>
  </si>
  <si>
    <t>107.0</t>
  </si>
  <si>
    <t>112.0</t>
  </si>
  <si>
    <t>118.0</t>
  </si>
  <si>
    <t>124.0</t>
  </si>
  <si>
    <t>130.0</t>
  </si>
  <si>
    <t>135.0</t>
  </si>
  <si>
    <t>100.0</t>
  </si>
  <si>
    <t>108.0</t>
  </si>
  <si>
    <t>113.0</t>
  </si>
  <si>
    <t>119.0</t>
  </si>
  <si>
    <t>125.0</t>
  </si>
  <si>
    <t>132.0</t>
  </si>
  <si>
    <t>138.0</t>
  </si>
  <si>
    <t>145.0</t>
  </si>
  <si>
    <t>150.0</t>
  </si>
  <si>
    <t>RTSQ8PA</t>
  </si>
  <si>
    <t>RTSQ12PA</t>
  </si>
  <si>
    <t>RTSQ16PA</t>
  </si>
  <si>
    <t>RTSQ14PA</t>
  </si>
  <si>
    <t>RTSQ10PA</t>
  </si>
  <si>
    <t>FWF02CT</t>
  </si>
  <si>
    <t>FWF03CT</t>
  </si>
  <si>
    <t>FWF04CT</t>
  </si>
  <si>
    <t>FWF02-04CT</t>
  </si>
  <si>
    <t>FWC02-12AT/AF</t>
  </si>
  <si>
    <t>BRC7EB518</t>
  </si>
  <si>
    <t>1.7~5.8~8.1</t>
  </si>
  <si>
    <t>Ноинальная</t>
  </si>
  <si>
    <t>BRYQ140A</t>
  </si>
  <si>
    <t>Инфракрасный датчик присутствия людей и измерения температуры на уровне пола</t>
  </si>
  <si>
    <t>RR71_/-40</t>
  </si>
  <si>
    <t>RR100_/-40</t>
  </si>
  <si>
    <t>RR125_/-40</t>
  </si>
  <si>
    <t>Online контроллер для сплит-систем</t>
  </si>
  <si>
    <t>KKRP01A</t>
  </si>
  <si>
    <t>Online контроллер</t>
  </si>
  <si>
    <t>KKRPM01A</t>
  </si>
  <si>
    <t>Крепежный комплект для онлайн контроллера KKRP01A</t>
  </si>
  <si>
    <t>KKRPW01A</t>
  </si>
  <si>
    <t>KBRC01A</t>
  </si>
  <si>
    <t>KBRCS01A</t>
  </si>
  <si>
    <t>Настеннный проводной контроллер. Опция для KKRP01A.</t>
  </si>
  <si>
    <t>Комплект для подключения к  беспроводным сетям Wi-Fi. 
Опция для  KKRP01A.</t>
  </si>
  <si>
    <t>Настенный проводной  контроллер  с сенсорным экраном.  
Опция для KKRP01A.</t>
  </si>
  <si>
    <t>Modbus</t>
  </si>
  <si>
    <t>RTD-10</t>
  </si>
  <si>
    <t>Интерфейсный шлюз Modbus с расширенными возможностями</t>
  </si>
  <si>
    <t>RTD-NET</t>
  </si>
  <si>
    <t>Интерфейсный шлюз Modbus</t>
  </si>
  <si>
    <t>RTD-HO</t>
  </si>
  <si>
    <t>Контроллер для гостиничных номеров</t>
  </si>
  <si>
    <t>FXAQ15P</t>
  </si>
  <si>
    <t>* - Для блоков с панелью BYCQ140CG используется пульт BRC1E52A.</t>
  </si>
  <si>
    <t>CAPA25GS-W</t>
  </si>
  <si>
    <t>CAPA35GS-W</t>
  </si>
  <si>
    <t>EBHQ016A6V</t>
  </si>
  <si>
    <t>EBLQ014A6V</t>
  </si>
  <si>
    <t>EBLQ016A6V</t>
  </si>
  <si>
    <t>EDLQ011A6W</t>
  </si>
  <si>
    <t>EDLQ014A6V</t>
  </si>
  <si>
    <t>EDLQ014A6W</t>
  </si>
  <si>
    <t>EDLQ016A6W</t>
  </si>
  <si>
    <t>EKFCMBCB</t>
  </si>
  <si>
    <t>EKHBX008B9T1</t>
  </si>
  <si>
    <t>EKHTS200AC</t>
  </si>
  <si>
    <t>EKHVH016BB9WN</t>
  </si>
  <si>
    <t>EKHVMRD50A</t>
  </si>
  <si>
    <t>EKHWE150A3V3</t>
  </si>
  <si>
    <t>EKHWE200A3V3</t>
  </si>
  <si>
    <t>EKHWE300A3V3</t>
  </si>
  <si>
    <t>EKHWET150A3V3</t>
  </si>
  <si>
    <t>EKHWP300A</t>
  </si>
  <si>
    <t>EKHWS150B3V3</t>
  </si>
  <si>
    <t>EKHWS200B3V3</t>
  </si>
  <si>
    <t>EKHWS300B3V3</t>
  </si>
  <si>
    <t>EKHWS300B3Z2</t>
  </si>
  <si>
    <t>EKRTWA</t>
  </si>
  <si>
    <t>EKSH26P</t>
  </si>
  <si>
    <t>EKSR3PA</t>
  </si>
  <si>
    <t>EKSRDS1A</t>
  </si>
  <si>
    <t>EKSV26P</t>
  </si>
  <si>
    <t>EMRQ8A</t>
  </si>
  <si>
    <t>ERHQ008BBV3</t>
  </si>
  <si>
    <t>ERHQ011BV3</t>
  </si>
  <si>
    <t>ERHQ016BV3</t>
  </si>
  <si>
    <t>ERLQ011CV3</t>
  </si>
  <si>
    <t>ERLQ016CW1</t>
  </si>
  <si>
    <t>ERRQ011AV1</t>
  </si>
  <si>
    <t>ERRQ011AY1</t>
  </si>
  <si>
    <t>ERRQ014AV1</t>
  </si>
  <si>
    <t>ERRQ014AY1</t>
  </si>
  <si>
    <t>ERRQ016AV1</t>
  </si>
  <si>
    <t>ERRQ016AY1</t>
  </si>
  <si>
    <t>FAQ125C</t>
  </si>
  <si>
    <t>FTXG25JA</t>
  </si>
  <si>
    <t>FTXG35JA</t>
  </si>
  <si>
    <t>FTXG50JA</t>
  </si>
  <si>
    <t>FXHQ100P</t>
  </si>
  <si>
    <t>FXHQ32P</t>
  </si>
  <si>
    <t>FXHQ63P</t>
  </si>
  <si>
    <t>KAF372AA56</t>
  </si>
  <si>
    <t>KDDF37AA56</t>
  </si>
  <si>
    <t>RQYQ10P</t>
  </si>
  <si>
    <t>RQYQ12P</t>
  </si>
  <si>
    <t>RQYQ14P</t>
  </si>
  <si>
    <t>RQYQ16P</t>
  </si>
  <si>
    <t>RR100BV/-40</t>
  </si>
  <si>
    <t>RR100BW/-40</t>
  </si>
  <si>
    <t>RR125B/-40</t>
  </si>
  <si>
    <t>RR71BV/-40</t>
  </si>
  <si>
    <t>RR71BW/-40</t>
  </si>
  <si>
    <t>WRC-COA</t>
  </si>
  <si>
    <t xml:space="preserve">  Интерактивный прайс-лист на оборудование DAIKIN 2012</t>
  </si>
  <si>
    <t>17. Модернизация систем VRV на R22</t>
  </si>
  <si>
    <t>Модернизация систем VRV на R22</t>
  </si>
  <si>
    <t>Мультисиcтема для коммерческого применения</t>
  </si>
  <si>
    <t>Мультисиcтема URURU Multi</t>
  </si>
  <si>
    <t>Цены спрашивайте у продавца.</t>
  </si>
  <si>
    <t>Рекомендованные розничные цены на оборудование DAIKIN для использования юридическими лицами (частными предпринимателями), реализующими оборудование на территории Российской Федерации.</t>
  </si>
  <si>
    <t>Прайс-лист на оборудование DAIKIN 2012</t>
  </si>
  <si>
    <t>DCKCW2T3V</t>
  </si>
  <si>
    <t>ECONO350AY1</t>
  </si>
  <si>
    <t>ECONO450AY1</t>
  </si>
  <si>
    <t>ECONO600AY1</t>
  </si>
  <si>
    <t>EKCFWEMS6</t>
  </si>
  <si>
    <t>EKDK04</t>
  </si>
  <si>
    <t>EKHBDP</t>
  </si>
  <si>
    <t>EKHBRD016ACV1</t>
  </si>
  <si>
    <t>EKHBRD016ACY1</t>
  </si>
  <si>
    <t>EKHBX008BB3V3</t>
  </si>
  <si>
    <t>EKHBX008BB6T1</t>
  </si>
  <si>
    <t>EKHBX008BB6V3</t>
  </si>
  <si>
    <t>EKHBX008BB6WN</t>
  </si>
  <si>
    <t>EKHBX008BB9WN</t>
  </si>
  <si>
    <t>EKHBX016B6T1</t>
  </si>
  <si>
    <t>EKHBX016B9T1</t>
  </si>
  <si>
    <t>EKHBX016BB3V3</t>
  </si>
  <si>
    <t>EKHBX016BB6T1</t>
  </si>
  <si>
    <t>EKHBX016BB6V3</t>
  </si>
  <si>
    <t>EKHBX016BB6WN</t>
  </si>
  <si>
    <t>EKHBX016BB9WN</t>
  </si>
  <si>
    <t>EKHVH008BB6V3</t>
  </si>
  <si>
    <t>EKHVH008BB6WN</t>
  </si>
  <si>
    <t>EKHVH008BB9WN</t>
  </si>
  <si>
    <t>EKHVH016BB6V3</t>
  </si>
  <si>
    <t>EKHVH016BB6WN</t>
  </si>
  <si>
    <t>EKHVMRD80A</t>
  </si>
  <si>
    <t>EKHVMYD50A</t>
  </si>
  <si>
    <t>EKHVMYD80A</t>
  </si>
  <si>
    <t>EKHVX008BB6V3</t>
  </si>
  <si>
    <t>EKHVX008BB6WN</t>
  </si>
  <si>
    <t>EKHVX008BB9WN</t>
  </si>
  <si>
    <t>EKHVX016BB6V3</t>
  </si>
  <si>
    <t>EKHVX016BB6WN</t>
  </si>
  <si>
    <t>EKHVX016BB9WN</t>
  </si>
  <si>
    <t>EKHWE200A3Z2</t>
  </si>
  <si>
    <t>EKHWE300A3Z2</t>
  </si>
  <si>
    <t>EKHWP500A</t>
  </si>
  <si>
    <t>EKHWS200B3Z2</t>
  </si>
  <si>
    <t>EKRTR</t>
  </si>
  <si>
    <t>EKSRPS3</t>
  </si>
  <si>
    <t>EKWBSWW150</t>
  </si>
  <si>
    <t>EMRQ10A</t>
  </si>
  <si>
    <t>EMRQ12A</t>
  </si>
  <si>
    <t>EMRQ14A</t>
  </si>
  <si>
    <t>EMRQ16A</t>
  </si>
  <si>
    <t>EPIMSA6</t>
  </si>
  <si>
    <t>ERHQ006BBV3</t>
  </si>
  <si>
    <t>ERHQ007BBV3</t>
  </si>
  <si>
    <t>ERHQ011BW1</t>
  </si>
  <si>
    <t>ERHQ014BV3</t>
  </si>
  <si>
    <t>ERHQ014BW1</t>
  </si>
  <si>
    <t>ERHQ016BW1</t>
  </si>
  <si>
    <t>ERLQ006BBV3</t>
  </si>
  <si>
    <t>ERLQ007BBV3</t>
  </si>
  <si>
    <t>ERLQ008BBV3</t>
  </si>
  <si>
    <t>ERLQ011CW1</t>
  </si>
  <si>
    <t>ERLQ014CV3</t>
  </si>
  <si>
    <t>ERLQ014CW1</t>
  </si>
  <si>
    <t>ERLQ016CV3</t>
  </si>
  <si>
    <t>FWFCKA</t>
  </si>
  <si>
    <t>FWXV15A</t>
  </si>
  <si>
    <t>FWXV20A</t>
  </si>
  <si>
    <t>KDBJ52F56W</t>
  </si>
  <si>
    <t>MCWH</t>
  </si>
  <si>
    <t>Экономайзер</t>
  </si>
  <si>
    <t>ЭКОНОМАЙЗЕР</t>
  </si>
  <si>
    <t>ECONO_AY1</t>
  </si>
  <si>
    <t xml:space="preserve">Цены на внутренние блоки VRV см. </t>
  </si>
  <si>
    <t>Внутренние блоки VRV</t>
  </si>
  <si>
    <t>BRC7EB519</t>
  </si>
  <si>
    <t>BRC7FA532F</t>
  </si>
  <si>
    <t>FXFQ100A</t>
  </si>
  <si>
    <t>FXFQ125A</t>
  </si>
  <si>
    <t>FXFQ20A</t>
  </si>
  <si>
    <t>FXFQ25A</t>
  </si>
  <si>
    <t>FXFQ32A</t>
  </si>
  <si>
    <t>FXFQ40A</t>
  </si>
  <si>
    <t>FXFQ50A</t>
  </si>
  <si>
    <t>FXFQ63A</t>
  </si>
  <si>
    <t>FXFQ80A</t>
  </si>
  <si>
    <t>KDDQ50A140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</si>
</sst>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\-??_р_._-;_-@_-"/>
    <numFmt numFmtId="165" formatCode="_-* #,##0_р_._-;\-* #,##0_р_._-;_-* \-??_р_._-;_-@_-"/>
    <numFmt numFmtId="166" formatCode="#,##0_р_."/>
    <numFmt numFmtId="167" formatCode="0.0"/>
    <numFmt numFmtId="168" formatCode="#,##0_ ;\-#,##0\ "/>
    <numFmt numFmtId="169" formatCode="#,##0.00&quot;р.&quot;"/>
    <numFmt numFmtId="170" formatCode="[$-FC19]dd\ mmmm\ yyyy\ \г\.;@"/>
    <numFmt numFmtId="171" formatCode="0.0000"/>
    <numFmt numFmtId="172" formatCode="#,##0.0000&quot;р.&quot;"/>
    <numFmt numFmtId="173" formatCode="#,##0\ [$€-1]"/>
    <numFmt numFmtId="174" formatCode="#,##0\ [$€-1];\-#,##0\ [$€-1]"/>
    <numFmt numFmtId="175" formatCode="_-* #,##0\ [$€-1]_-;\-* #,##0\ [$€-1]_-;_-* &quot;-&quot;\ [$€-1]_-;_-@_-"/>
  </numFmts>
  <fonts count="5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Helv"/>
      <family val="2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63"/>
      <name val="Arial"/>
      <family val="2"/>
      <charset val="204"/>
    </font>
    <font>
      <sz val="9"/>
      <color indexed="63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name val="Arial Cyr"/>
      <charset val="204"/>
    </font>
    <font>
      <b/>
      <sz val="10"/>
      <name val="Helv"/>
      <charset val="204"/>
    </font>
    <font>
      <b/>
      <sz val="11"/>
      <name val="Helv"/>
      <charset val="204"/>
    </font>
    <font>
      <b/>
      <sz val="11"/>
      <color indexed="48"/>
      <name val="Helv"/>
      <charset val="204"/>
    </font>
    <font>
      <b/>
      <sz val="11"/>
      <name val="Arial Cyr"/>
      <charset val="204"/>
    </font>
    <font>
      <sz val="11"/>
      <name val="Helv"/>
      <family val="2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 Cyr"/>
      <charset val="204"/>
    </font>
    <font>
      <sz val="10"/>
      <color indexed="9"/>
      <name val="Arial Cyr"/>
      <charset val="204"/>
    </font>
    <font>
      <b/>
      <sz val="10"/>
      <color indexed="9"/>
      <name val="Arial"/>
      <family val="2"/>
      <charset val="204"/>
    </font>
    <font>
      <b/>
      <sz val="12"/>
      <name val="Helv"/>
      <charset val="204"/>
    </font>
    <font>
      <sz val="12"/>
      <name val="Arial Cyr"/>
      <charset val="204"/>
    </font>
    <font>
      <b/>
      <u/>
      <sz val="11"/>
      <name val="Arial Cyr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color indexed="9"/>
      <name val="Helv"/>
      <charset val="204"/>
    </font>
    <font>
      <b/>
      <sz val="11"/>
      <color indexed="9"/>
      <name val="Helv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9"/>
      <color indexed="9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63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40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1"/>
        <bgColor indexed="40"/>
      </patternFill>
    </fill>
    <fill>
      <patternFill patternType="solid">
        <fgColor indexed="2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/>
      <diagonal/>
    </border>
    <border>
      <left style="double">
        <color indexed="61"/>
      </left>
      <right style="double">
        <color indexed="61"/>
      </right>
      <top/>
      <bottom/>
      <diagonal/>
    </border>
    <border>
      <left style="double">
        <color indexed="61"/>
      </left>
      <right style="double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1"/>
      </left>
      <right/>
      <top/>
      <bottom/>
      <diagonal/>
    </border>
    <border>
      <left style="double">
        <color indexed="61"/>
      </left>
      <right/>
      <top style="double">
        <color indexed="61"/>
      </top>
      <bottom/>
      <diagonal/>
    </border>
    <border>
      <left/>
      <right/>
      <top style="double">
        <color indexed="61"/>
      </top>
      <bottom/>
      <diagonal/>
    </border>
    <border>
      <left/>
      <right style="double">
        <color indexed="61"/>
      </right>
      <top style="double">
        <color indexed="61"/>
      </top>
      <bottom/>
      <diagonal/>
    </border>
    <border>
      <left/>
      <right style="double">
        <color indexed="61"/>
      </right>
      <top/>
      <bottom/>
      <diagonal/>
    </border>
    <border>
      <left style="double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double">
        <color indexed="61"/>
      </right>
      <top/>
      <bottom style="double">
        <color indexed="6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Alignment="0" applyProtection="0"/>
  </cellStyleXfs>
  <cellXfs count="1924">
    <xf numFmtId="0" fontId="0" fillId="0" borderId="0" xfId="0"/>
    <xf numFmtId="0" fontId="1" fillId="0" borderId="0" xfId="0" applyFont="1"/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vertical="top"/>
    </xf>
    <xf numFmtId="0" fontId="18" fillId="0" borderId="2" xfId="0" applyNumberFormat="1" applyFont="1" applyFill="1" applyBorder="1" applyAlignment="1" applyProtection="1">
      <alignment vertical="top"/>
    </xf>
    <xf numFmtId="0" fontId="17" fillId="0" borderId="3" xfId="0" applyNumberFormat="1" applyFont="1" applyFill="1" applyBorder="1" applyAlignment="1" applyProtection="1">
      <alignment vertical="top"/>
    </xf>
    <xf numFmtId="0" fontId="18" fillId="0" borderId="4" xfId="0" applyNumberFormat="1" applyFont="1" applyFill="1" applyBorder="1" applyAlignment="1" applyProtection="1">
      <alignment vertical="top"/>
    </xf>
    <xf numFmtId="0" fontId="17" fillId="0" borderId="5" xfId="0" applyNumberFormat="1" applyFont="1" applyFill="1" applyBorder="1" applyAlignment="1" applyProtection="1">
      <alignment horizontal="center" vertical="top"/>
    </xf>
    <xf numFmtId="0" fontId="17" fillId="0" borderId="6" xfId="0" applyNumberFormat="1" applyFont="1" applyFill="1" applyBorder="1" applyAlignment="1" applyProtection="1">
      <alignment horizontal="center" vertical="top"/>
    </xf>
    <xf numFmtId="0" fontId="17" fillId="0" borderId="9" xfId="0" applyNumberFormat="1" applyFont="1" applyFill="1" applyBorder="1" applyAlignment="1" applyProtection="1">
      <alignment horizontal="center" vertical="top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24" fillId="3" borderId="12" xfId="0" applyFont="1" applyFill="1" applyBorder="1" applyAlignment="1">
      <alignment horizontal="center" vertical="center"/>
    </xf>
    <xf numFmtId="170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9" fillId="4" borderId="0" xfId="0" applyNumberFormat="1" applyFont="1" applyFill="1" applyBorder="1" applyAlignment="1" applyProtection="1">
      <alignment vertical="top"/>
    </xf>
    <xf numFmtId="0" fontId="30" fillId="5" borderId="16" xfId="0" applyNumberFormat="1" applyFont="1" applyFill="1" applyBorder="1" applyAlignment="1" applyProtection="1">
      <alignment horizontal="right" vertical="top"/>
    </xf>
    <xf numFmtId="0" fontId="30" fillId="5" borderId="17" xfId="0" applyNumberFormat="1" applyFont="1" applyFill="1" applyBorder="1" applyAlignment="1" applyProtection="1">
      <alignment horizontal="center" vertical="top"/>
    </xf>
    <xf numFmtId="0" fontId="30" fillId="5" borderId="3" xfId="0" applyNumberFormat="1" applyFont="1" applyFill="1" applyBorder="1" applyAlignment="1" applyProtection="1">
      <alignment horizontal="right" vertical="top"/>
    </xf>
    <xf numFmtId="0" fontId="30" fillId="5" borderId="4" xfId="0" applyNumberFormat="1" applyFont="1" applyFill="1" applyBorder="1" applyAlignment="1" applyProtection="1">
      <alignment horizontal="center" vertical="top"/>
    </xf>
    <xf numFmtId="0" fontId="31" fillId="6" borderId="11" xfId="0" applyNumberFormat="1" applyFont="1" applyFill="1" applyBorder="1" applyAlignment="1" applyProtection="1">
      <alignment horizontal="center" vertical="top"/>
    </xf>
    <xf numFmtId="0" fontId="7" fillId="4" borderId="0" xfId="0" applyNumberFormat="1" applyFont="1" applyFill="1" applyBorder="1" applyAlignment="1" applyProtection="1">
      <alignment vertical="top"/>
    </xf>
    <xf numFmtId="0" fontId="7" fillId="4" borderId="0" xfId="0" applyNumberFormat="1" applyFont="1" applyFill="1" applyBorder="1" applyAlignment="1" applyProtection="1">
      <alignment horizontal="center" vertical="top"/>
    </xf>
    <xf numFmtId="0" fontId="34" fillId="4" borderId="0" xfId="0" applyNumberFormat="1" applyFont="1" applyFill="1" applyBorder="1" applyAlignment="1" applyProtection="1">
      <alignment vertical="top"/>
    </xf>
    <xf numFmtId="0" fontId="7" fillId="7" borderId="0" xfId="0" applyNumberFormat="1" applyFont="1" applyFill="1" applyBorder="1" applyAlignment="1" applyProtection="1">
      <alignment vertical="top"/>
    </xf>
    <xf numFmtId="0" fontId="7" fillId="7" borderId="0" xfId="0" applyNumberFormat="1" applyFont="1" applyFill="1" applyBorder="1" applyAlignment="1" applyProtection="1">
      <alignment horizontal="center" vertical="top"/>
    </xf>
    <xf numFmtId="0" fontId="38" fillId="4" borderId="0" xfId="0" applyFont="1" applyFill="1"/>
    <xf numFmtId="17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wrapText="1"/>
    </xf>
    <xf numFmtId="0" fontId="4" fillId="3" borderId="19" xfId="1" applyFill="1" applyBorder="1" applyAlignment="1" applyProtection="1">
      <alignment wrapText="1"/>
    </xf>
    <xf numFmtId="0" fontId="4" fillId="3" borderId="19" xfId="1" applyFill="1" applyBorder="1" applyAlignment="1" applyProtection="1">
      <alignment horizontal="left" wrapText="1" indent="2"/>
    </xf>
    <xf numFmtId="0" fontId="0" fillId="3" borderId="19" xfId="0" applyFill="1" applyBorder="1" applyAlignment="1">
      <alignment wrapText="1"/>
    </xf>
    <xf numFmtId="0" fontId="4" fillId="3" borderId="20" xfId="1" applyFill="1" applyBorder="1" applyAlignment="1" applyProtection="1">
      <alignment wrapText="1"/>
    </xf>
    <xf numFmtId="3" fontId="18" fillId="0" borderId="21" xfId="0" applyNumberFormat="1" applyFont="1" applyFill="1" applyBorder="1" applyAlignment="1" applyProtection="1">
      <alignment horizontal="center" vertical="top"/>
      <protection hidden="1"/>
    </xf>
    <xf numFmtId="3" fontId="18" fillId="0" borderId="22" xfId="0" applyNumberFormat="1" applyFont="1" applyFill="1" applyBorder="1" applyAlignment="1" applyProtection="1">
      <alignment horizontal="center" vertical="top"/>
      <protection hidden="1"/>
    </xf>
    <xf numFmtId="14" fontId="30" fillId="5" borderId="23" xfId="0" applyNumberFormat="1" applyFont="1" applyFill="1" applyBorder="1" applyAlignment="1" applyProtection="1">
      <alignment horizontal="center" vertical="top"/>
      <protection hidden="1"/>
    </xf>
    <xf numFmtId="172" fontId="30" fillId="5" borderId="24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NumberFormat="1" applyFont="1" applyFill="1" applyBorder="1" applyAlignment="1" applyProtection="1">
      <alignment vertical="top"/>
      <protection hidden="1"/>
    </xf>
    <xf numFmtId="0" fontId="34" fillId="4" borderId="0" xfId="0" applyNumberFormat="1" applyFont="1" applyFill="1" applyBorder="1" applyAlignment="1" applyProtection="1">
      <alignment vertical="top"/>
      <protection hidden="1"/>
    </xf>
    <xf numFmtId="0" fontId="7" fillId="7" borderId="0" xfId="0" applyNumberFormat="1" applyFont="1" applyFill="1" applyBorder="1" applyAlignment="1" applyProtection="1">
      <alignment vertical="top"/>
      <protection hidden="1"/>
    </xf>
    <xf numFmtId="0" fontId="7" fillId="4" borderId="0" xfId="0" applyNumberFormat="1" applyFont="1" applyFill="1" applyBorder="1" applyAlignment="1" applyProtection="1">
      <alignment horizontal="right" vertical="top"/>
      <protection hidden="1"/>
    </xf>
    <xf numFmtId="0" fontId="7" fillId="4" borderId="0" xfId="0" applyNumberFormat="1" applyFont="1" applyFill="1" applyBorder="1" applyAlignment="1" applyProtection="1">
      <alignment horizontal="center" vertical="top"/>
      <protection hidden="1"/>
    </xf>
    <xf numFmtId="169" fontId="7" fillId="4" borderId="0" xfId="0" applyNumberFormat="1" applyFont="1" applyFill="1" applyBorder="1" applyAlignment="1" applyProtection="1">
      <alignment horizontal="center" vertical="top"/>
      <protection hidden="1"/>
    </xf>
    <xf numFmtId="0" fontId="7" fillId="4" borderId="0" xfId="0" applyNumberFormat="1" applyFont="1" applyFill="1" applyBorder="1" applyAlignment="1" applyProtection="1">
      <alignment vertical="top"/>
      <protection hidden="1"/>
    </xf>
    <xf numFmtId="0" fontId="0" fillId="0" borderId="0" xfId="0" applyProtection="1">
      <protection hidden="1"/>
    </xf>
    <xf numFmtId="0" fontId="33" fillId="6" borderId="25" xfId="0" applyNumberFormat="1" applyFont="1" applyFill="1" applyBorder="1" applyAlignment="1" applyProtection="1">
      <alignment horizontal="center" vertical="top"/>
      <protection hidden="1"/>
    </xf>
    <xf numFmtId="0" fontId="33" fillId="6" borderId="26" xfId="0" applyNumberFormat="1" applyFont="1" applyFill="1" applyBorder="1" applyAlignment="1" applyProtection="1">
      <alignment vertical="top"/>
      <protection hidden="1"/>
    </xf>
    <xf numFmtId="0" fontId="33" fillId="6" borderId="17" xfId="0" applyNumberFormat="1" applyFont="1" applyFill="1" applyBorder="1" applyAlignment="1" applyProtection="1">
      <alignment horizontal="center" vertical="top"/>
      <protection hidden="1"/>
    </xf>
    <xf numFmtId="0" fontId="33" fillId="6" borderId="23" xfId="0" applyNumberFormat="1" applyFont="1" applyFill="1" applyBorder="1" applyAlignment="1" applyProtection="1">
      <alignment horizontal="center" vertical="top"/>
      <protection hidden="1"/>
    </xf>
    <xf numFmtId="0" fontId="33" fillId="6" borderId="27" xfId="0" applyNumberFormat="1" applyFont="1" applyFill="1" applyBorder="1" applyAlignment="1" applyProtection="1">
      <alignment horizontal="center" vertical="top"/>
      <protection hidden="1"/>
    </xf>
    <xf numFmtId="0" fontId="33" fillId="6" borderId="28" xfId="0" applyNumberFormat="1" applyFont="1" applyFill="1" applyBorder="1" applyAlignment="1" applyProtection="1">
      <alignment vertical="top"/>
      <protection hidden="1"/>
    </xf>
    <xf numFmtId="0" fontId="33" fillId="6" borderId="4" xfId="0" applyNumberFormat="1" applyFont="1" applyFill="1" applyBorder="1" applyAlignment="1" applyProtection="1">
      <alignment horizontal="center" vertical="top"/>
      <protection hidden="1"/>
    </xf>
    <xf numFmtId="0" fontId="33" fillId="6" borderId="24" xfId="0" applyNumberFormat="1" applyFont="1" applyFill="1" applyBorder="1" applyAlignment="1" applyProtection="1">
      <alignment horizontal="center" vertical="top"/>
      <protection hidden="1"/>
    </xf>
    <xf numFmtId="0" fontId="7" fillId="0" borderId="29" xfId="0" applyNumberFormat="1" applyFont="1" applyFill="1" applyBorder="1" applyAlignment="1" applyProtection="1">
      <alignment vertical="top"/>
      <protection hidden="1"/>
    </xf>
    <xf numFmtId="0" fontId="7" fillId="0" borderId="30" xfId="0" applyNumberFormat="1" applyFont="1" applyFill="1" applyBorder="1" applyAlignment="1" applyProtection="1">
      <alignment horizontal="center" vertical="top"/>
      <protection hidden="1"/>
    </xf>
    <xf numFmtId="167" fontId="7" fillId="0" borderId="29" xfId="0" applyNumberFormat="1" applyFont="1" applyFill="1" applyBorder="1" applyAlignment="1" applyProtection="1">
      <alignment horizontal="center" vertical="top"/>
      <protection hidden="1"/>
    </xf>
    <xf numFmtId="167" fontId="7" fillId="0" borderId="31" xfId="0" applyNumberFormat="1" applyFont="1" applyFill="1" applyBorder="1" applyAlignment="1" applyProtection="1">
      <alignment horizontal="center" vertical="top"/>
      <protection hidden="1"/>
    </xf>
    <xf numFmtId="0" fontId="7" fillId="0" borderId="2" xfId="0" applyNumberFormat="1" applyFont="1" applyFill="1" applyBorder="1" applyAlignment="1" applyProtection="1">
      <alignment vertical="top"/>
      <protection hidden="1"/>
    </xf>
    <xf numFmtId="0" fontId="7" fillId="0" borderId="5" xfId="0" applyNumberFormat="1" applyFont="1" applyFill="1" applyBorder="1" applyAlignment="1" applyProtection="1">
      <alignment horizontal="center" vertical="top"/>
      <protection hidden="1"/>
    </xf>
    <xf numFmtId="167" fontId="7" fillId="0" borderId="2" xfId="0" applyNumberFormat="1" applyFont="1" applyFill="1" applyBorder="1" applyAlignment="1" applyProtection="1">
      <alignment horizontal="center" vertical="top"/>
      <protection hidden="1"/>
    </xf>
    <xf numFmtId="167" fontId="7" fillId="0" borderId="32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NumberFormat="1" applyFont="1" applyFill="1" applyBorder="1" applyAlignment="1" applyProtection="1">
      <alignment horizontal="left" vertical="top"/>
      <protection hidden="1"/>
    </xf>
    <xf numFmtId="0" fontId="7" fillId="0" borderId="2" xfId="0" applyNumberFormat="1" applyFont="1" applyFill="1" applyBorder="1" applyAlignment="1" applyProtection="1">
      <alignment horizontal="left" vertical="top"/>
      <protection hidden="1"/>
    </xf>
    <xf numFmtId="3" fontId="8" fillId="0" borderId="2" xfId="0" applyNumberFormat="1" applyFont="1" applyFill="1" applyBorder="1" applyAlignment="1" applyProtection="1">
      <alignment horizontal="center" vertical="top"/>
      <protection hidden="1"/>
    </xf>
    <xf numFmtId="3" fontId="8" fillId="0" borderId="32" xfId="0" applyNumberFormat="1" applyFont="1" applyFill="1" applyBorder="1" applyAlignment="1" applyProtection="1">
      <alignment horizontal="center" vertical="top"/>
      <protection hidden="1"/>
    </xf>
    <xf numFmtId="0" fontId="10" fillId="0" borderId="6" xfId="0" applyNumberFormat="1" applyFont="1" applyFill="1" applyBorder="1" applyAlignment="1" applyProtection="1">
      <alignment horizontal="center" vertical="top"/>
      <protection hidden="1"/>
    </xf>
    <xf numFmtId="3" fontId="8" fillId="0" borderId="4" xfId="0" applyNumberFormat="1" applyFont="1" applyFill="1" applyBorder="1" applyAlignment="1" applyProtection="1">
      <alignment horizontal="center" vertical="top"/>
      <protection hidden="1"/>
    </xf>
    <xf numFmtId="3" fontId="8" fillId="0" borderId="24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NumberFormat="1" applyFont="1" applyFill="1" applyBorder="1" applyAlignment="1" applyProtection="1">
      <alignment horizontal="center" vertical="top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3" fontId="9" fillId="0" borderId="2" xfId="0" applyNumberFormat="1" applyFont="1" applyFill="1" applyBorder="1" applyAlignment="1" applyProtection="1">
      <alignment horizontal="center" vertical="top"/>
      <protection hidden="1"/>
    </xf>
    <xf numFmtId="3" fontId="9" fillId="0" borderId="32" xfId="0" applyNumberFormat="1" applyFont="1" applyFill="1" applyBorder="1" applyAlignment="1" applyProtection="1">
      <alignment horizontal="center" vertical="top"/>
      <protection hidden="1"/>
    </xf>
    <xf numFmtId="3" fontId="9" fillId="0" borderId="4" xfId="0" applyNumberFormat="1" applyFont="1" applyFill="1" applyBorder="1" applyAlignment="1" applyProtection="1">
      <alignment horizontal="center" vertical="top"/>
      <protection hidden="1"/>
    </xf>
    <xf numFmtId="3" fontId="9" fillId="0" borderId="24" xfId="0" applyNumberFormat="1" applyFont="1" applyFill="1" applyBorder="1" applyAlignment="1" applyProtection="1">
      <alignment horizontal="center" vertical="top"/>
      <protection hidden="1"/>
    </xf>
    <xf numFmtId="0" fontId="10" fillId="0" borderId="30" xfId="0" applyNumberFormat="1" applyFont="1" applyFill="1" applyBorder="1" applyAlignment="1" applyProtection="1">
      <alignment horizontal="center" vertical="top"/>
      <protection hidden="1"/>
    </xf>
    <xf numFmtId="0" fontId="10" fillId="0" borderId="5" xfId="0" applyNumberFormat="1" applyFont="1" applyFill="1" applyBorder="1" applyAlignment="1" applyProtection="1">
      <alignment horizontal="center" vertical="top"/>
      <protection hidden="1"/>
    </xf>
    <xf numFmtId="0" fontId="10" fillId="0" borderId="1" xfId="0" applyNumberFormat="1" applyFont="1" applyFill="1" applyBorder="1" applyAlignment="1" applyProtection="1">
      <alignment horizontal="center" vertical="top"/>
      <protection hidden="1"/>
    </xf>
    <xf numFmtId="0" fontId="8" fillId="0" borderId="4" xfId="0" applyNumberFormat="1" applyFont="1" applyFill="1" applyBorder="1" applyAlignment="1" applyProtection="1">
      <alignment horizontal="left" vertical="top"/>
      <protection hidden="1"/>
    </xf>
    <xf numFmtId="0" fontId="33" fillId="8" borderId="17" xfId="0" applyNumberFormat="1" applyFont="1" applyFill="1" applyBorder="1" applyAlignment="1" applyProtection="1">
      <alignment horizontal="center" vertical="top"/>
      <protection hidden="1"/>
    </xf>
    <xf numFmtId="0" fontId="33" fillId="8" borderId="23" xfId="0" applyNumberFormat="1" applyFont="1" applyFill="1" applyBorder="1" applyAlignment="1" applyProtection="1">
      <alignment horizontal="center" vertical="top"/>
      <protection hidden="1"/>
    </xf>
    <xf numFmtId="0" fontId="33" fillId="8" borderId="27" xfId="0" applyNumberFormat="1" applyFont="1" applyFill="1" applyBorder="1" applyAlignment="1" applyProtection="1">
      <alignment horizontal="center" vertical="top"/>
      <protection hidden="1"/>
    </xf>
    <xf numFmtId="0" fontId="33" fillId="8" borderId="4" xfId="0" applyNumberFormat="1" applyFont="1" applyFill="1" applyBorder="1" applyAlignment="1" applyProtection="1">
      <alignment horizontal="center" vertical="top"/>
      <protection hidden="1"/>
    </xf>
    <xf numFmtId="0" fontId="33" fillId="8" borderId="24" xfId="0" applyNumberFormat="1" applyFont="1" applyFill="1" applyBorder="1" applyAlignment="1" applyProtection="1">
      <alignment horizontal="center" vertical="top"/>
      <protection hidden="1"/>
    </xf>
    <xf numFmtId="0" fontId="7" fillId="0" borderId="32" xfId="0" applyNumberFormat="1" applyFont="1" applyFill="1" applyBorder="1" applyAlignment="1" applyProtection="1">
      <alignment horizontal="center" vertical="top"/>
      <protection hidden="1"/>
    </xf>
    <xf numFmtId="0" fontId="33" fillId="8" borderId="16" xfId="0" applyNumberFormat="1" applyFont="1" applyFill="1" applyBorder="1" applyAlignment="1" applyProtection="1">
      <alignment horizontal="center" vertical="top"/>
      <protection hidden="1"/>
    </xf>
    <xf numFmtId="0" fontId="33" fillId="8" borderId="3" xfId="0" applyNumberFormat="1" applyFont="1" applyFill="1" applyBorder="1" applyAlignment="1" applyProtection="1">
      <alignment horizontal="center" vertical="top"/>
      <protection hidden="1"/>
    </xf>
    <xf numFmtId="167" fontId="7" fillId="0" borderId="33" xfId="0" applyNumberFormat="1" applyFont="1" applyFill="1" applyBorder="1" applyAlignment="1" applyProtection="1">
      <alignment horizontal="center" vertical="top"/>
      <protection hidden="1"/>
    </xf>
    <xf numFmtId="3" fontId="8" fillId="0" borderId="1" xfId="0" applyNumberFormat="1" applyFont="1" applyFill="1" applyBorder="1" applyAlignment="1" applyProtection="1">
      <alignment horizontal="center" vertical="top"/>
      <protection hidden="1"/>
    </xf>
    <xf numFmtId="3" fontId="8" fillId="0" borderId="3" xfId="0" applyNumberFormat="1" applyFont="1" applyFill="1" applyBorder="1" applyAlignment="1" applyProtection="1">
      <alignment horizontal="center" vertical="top"/>
      <protection hidden="1"/>
    </xf>
    <xf numFmtId="0" fontId="33" fillId="6" borderId="16" xfId="0" applyNumberFormat="1" applyFont="1" applyFill="1" applyBorder="1" applyAlignment="1" applyProtection="1">
      <alignment horizontal="center" vertical="top"/>
      <protection hidden="1"/>
    </xf>
    <xf numFmtId="0" fontId="33" fillId="6" borderId="3" xfId="0" applyNumberFormat="1" applyFont="1" applyFill="1" applyBorder="1" applyAlignment="1" applyProtection="1">
      <alignment horizontal="center" vertical="top"/>
      <protection hidden="1"/>
    </xf>
    <xf numFmtId="167" fontId="7" fillId="0" borderId="1" xfId="0" applyNumberFormat="1" applyFont="1" applyFill="1" applyBorder="1" applyAlignment="1" applyProtection="1">
      <alignment horizontal="center" vertical="top"/>
      <protection hidden="1"/>
    </xf>
    <xf numFmtId="167" fontId="7" fillId="0" borderId="16" xfId="0" applyNumberFormat="1" applyFont="1" applyFill="1" applyBorder="1" applyAlignment="1" applyProtection="1">
      <alignment horizontal="center" vertical="top"/>
      <protection hidden="1"/>
    </xf>
    <xf numFmtId="167" fontId="7" fillId="0" borderId="17" xfId="0" applyNumberFormat="1" applyFont="1" applyFill="1" applyBorder="1" applyAlignment="1" applyProtection="1">
      <alignment horizontal="center" vertical="top"/>
      <protection hidden="1"/>
    </xf>
    <xf numFmtId="167" fontId="7" fillId="0" borderId="23" xfId="0" applyNumberFormat="1" applyFont="1" applyFill="1" applyBorder="1" applyAlignment="1" applyProtection="1">
      <alignment horizontal="center" vertical="top"/>
      <protection hidden="1"/>
    </xf>
    <xf numFmtId="0" fontId="7" fillId="0" borderId="3" xfId="0" applyNumberFormat="1" applyFont="1" applyFill="1" applyBorder="1" applyAlignment="1" applyProtection="1">
      <alignment horizontal="left" vertical="top"/>
      <protection hidden="1"/>
    </xf>
    <xf numFmtId="0" fontId="7" fillId="0" borderId="4" xfId="0" applyNumberFormat="1" applyFont="1" applyFill="1" applyBorder="1" applyAlignment="1" applyProtection="1">
      <alignment horizontal="left" vertical="top"/>
      <protection hidden="1"/>
    </xf>
    <xf numFmtId="0" fontId="7" fillId="0" borderId="6" xfId="0" applyNumberFormat="1" applyFont="1" applyFill="1" applyBorder="1" applyAlignment="1" applyProtection="1">
      <alignment horizontal="center" vertical="top"/>
      <protection hidden="1"/>
    </xf>
    <xf numFmtId="2" fontId="7" fillId="0" borderId="29" xfId="0" applyNumberFormat="1" applyFont="1" applyFill="1" applyBorder="1" applyAlignment="1" applyProtection="1">
      <alignment horizontal="center" vertical="top"/>
      <protection hidden="1"/>
    </xf>
    <xf numFmtId="2" fontId="7" fillId="0" borderId="31" xfId="0" applyNumberFormat="1" applyFont="1" applyFill="1" applyBorder="1" applyAlignment="1" applyProtection="1">
      <alignment horizontal="center" vertical="top"/>
      <protection hidden="1"/>
    </xf>
    <xf numFmtId="2" fontId="7" fillId="0" borderId="2" xfId="0" applyNumberFormat="1" applyFont="1" applyFill="1" applyBorder="1" applyAlignment="1" applyProtection="1">
      <alignment horizontal="center" vertical="top"/>
      <protection hidden="1"/>
    </xf>
    <xf numFmtId="2" fontId="7" fillId="0" borderId="32" xfId="0" applyNumberFormat="1" applyFont="1" applyFill="1" applyBorder="1" applyAlignment="1" applyProtection="1">
      <alignment horizontal="center" vertical="top"/>
      <protection hidden="1"/>
    </xf>
    <xf numFmtId="3" fontId="9" fillId="0" borderId="3" xfId="0" applyNumberFormat="1" applyFont="1" applyFill="1" applyBorder="1" applyAlignment="1" applyProtection="1">
      <alignment horizontal="center" vertical="top"/>
      <protection hidden="1"/>
    </xf>
    <xf numFmtId="0" fontId="7" fillId="0" borderId="16" xfId="0" applyNumberFormat="1" applyFont="1" applyFill="1" applyBorder="1" applyAlignment="1" applyProtection="1">
      <alignment horizontal="left" vertical="top"/>
      <protection hidden="1"/>
    </xf>
    <xf numFmtId="0" fontId="9" fillId="0" borderId="17" xfId="0" applyNumberFormat="1" applyFont="1" applyFill="1" applyBorder="1" applyAlignment="1" applyProtection="1">
      <alignment horizontal="left" vertical="top"/>
      <protection hidden="1"/>
    </xf>
    <xf numFmtId="0" fontId="7" fillId="0" borderId="34" xfId="0" applyNumberFormat="1" applyFont="1" applyFill="1" applyBorder="1" applyAlignment="1" applyProtection="1">
      <alignment horizontal="center" vertical="top"/>
      <protection hidden="1"/>
    </xf>
    <xf numFmtId="0" fontId="9" fillId="0" borderId="2" xfId="0" applyNumberFormat="1" applyFont="1" applyFill="1" applyBorder="1" applyAlignment="1" applyProtection="1">
      <alignment horizontal="left" vertical="top"/>
      <protection hidden="1"/>
    </xf>
    <xf numFmtId="0" fontId="9" fillId="0" borderId="2" xfId="0" applyNumberFormat="1" applyFont="1" applyFill="1" applyBorder="1" applyAlignment="1" applyProtection="1">
      <alignment vertical="top"/>
      <protection hidden="1"/>
    </xf>
    <xf numFmtId="0" fontId="7" fillId="0" borderId="4" xfId="0" applyNumberFormat="1" applyFont="1" applyFill="1" applyBorder="1" applyAlignment="1" applyProtection="1">
      <alignment vertical="top"/>
      <protection hidden="1"/>
    </xf>
    <xf numFmtId="0" fontId="9" fillId="0" borderId="4" xfId="0" applyNumberFormat="1" applyFont="1" applyFill="1" applyBorder="1" applyAlignment="1" applyProtection="1">
      <alignment horizontal="left" vertical="top"/>
      <protection hidden="1"/>
    </xf>
    <xf numFmtId="0" fontId="7" fillId="0" borderId="24" xfId="0" applyNumberFormat="1" applyFont="1" applyFill="1" applyBorder="1" applyAlignment="1" applyProtection="1">
      <alignment horizontal="center" vertical="top"/>
      <protection hidden="1"/>
    </xf>
    <xf numFmtId="0" fontId="29" fillId="4" borderId="0" xfId="0" applyNumberFormat="1" applyFont="1" applyFill="1" applyBorder="1" applyAlignment="1" applyProtection="1">
      <alignment vertical="top"/>
      <protection hidden="1"/>
    </xf>
    <xf numFmtId="0" fontId="0" fillId="4" borderId="0" xfId="0" applyFill="1" applyProtection="1">
      <protection hidden="1"/>
    </xf>
    <xf numFmtId="0" fontId="0" fillId="7" borderId="0" xfId="0" applyFill="1" applyProtection="1">
      <protection hidden="1"/>
    </xf>
    <xf numFmtId="0" fontId="7" fillId="0" borderId="29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1" xfId="0" applyNumberFormat="1" applyFont="1" applyFill="1" applyBorder="1" applyAlignment="1" applyProtection="1">
      <alignment vertical="top"/>
      <protection hidden="1"/>
    </xf>
    <xf numFmtId="0" fontId="8" fillId="0" borderId="0" xfId="0" applyNumberFormat="1" applyFont="1" applyFill="1" applyBorder="1" applyAlignment="1" applyProtection="1">
      <alignment horizontal="center" vertical="top"/>
      <protection hidden="1"/>
    </xf>
    <xf numFmtId="0" fontId="7" fillId="0" borderId="33" xfId="0" applyNumberFormat="1" applyFont="1" applyFill="1" applyBorder="1" applyAlignment="1" applyProtection="1">
      <alignment vertical="top"/>
      <protection hidden="1"/>
    </xf>
    <xf numFmtId="0" fontId="7" fillId="0" borderId="33" xfId="0" applyNumberFormat="1" applyFont="1" applyFill="1" applyBorder="1" applyAlignment="1" applyProtection="1">
      <alignment horizontal="left" vertical="top"/>
      <protection hidden="1"/>
    </xf>
    <xf numFmtId="0" fontId="12" fillId="0" borderId="0" xfId="0" applyNumberFormat="1" applyFont="1" applyFill="1" applyBorder="1" applyAlignment="1" applyProtection="1">
      <alignment vertical="top"/>
      <protection hidden="1"/>
    </xf>
    <xf numFmtId="0" fontId="10" fillId="4" borderId="0" xfId="0" applyNumberFormat="1" applyFont="1" applyFill="1" applyBorder="1" applyAlignment="1" applyProtection="1">
      <alignment horizontal="center" vertical="top"/>
      <protection hidden="1"/>
    </xf>
    <xf numFmtId="0" fontId="10" fillId="0" borderId="0" xfId="0" applyNumberFormat="1" applyFont="1" applyFill="1" applyBorder="1" applyAlignment="1" applyProtection="1">
      <alignment horizontal="center" vertical="top"/>
      <protection hidden="1"/>
    </xf>
    <xf numFmtId="0" fontId="33" fillId="6" borderId="2" xfId="0" applyNumberFormat="1" applyFont="1" applyFill="1" applyBorder="1" applyAlignment="1" applyProtection="1">
      <alignment horizontal="center" vertical="top"/>
      <protection hidden="1"/>
    </xf>
    <xf numFmtId="0" fontId="33" fillId="6" borderId="32" xfId="0" applyNumberFormat="1" applyFont="1" applyFill="1" applyBorder="1" applyAlignment="1" applyProtection="1">
      <alignment horizontal="center" vertical="top"/>
      <protection hidden="1"/>
    </xf>
    <xf numFmtId="0" fontId="33" fillId="6" borderId="37" xfId="0" applyNumberFormat="1" applyFont="1" applyFill="1" applyBorder="1" applyAlignment="1" applyProtection="1">
      <alignment horizontal="center" vertical="top"/>
      <protection hidden="1"/>
    </xf>
    <xf numFmtId="3" fontId="8" fillId="0" borderId="38" xfId="0" applyNumberFormat="1" applyFont="1" applyFill="1" applyBorder="1" applyAlignment="1" applyProtection="1">
      <alignment horizontal="center" vertical="top"/>
      <protection hidden="1"/>
    </xf>
    <xf numFmtId="0" fontId="7" fillId="0" borderId="3" xfId="0" applyNumberFormat="1" applyFont="1" applyFill="1" applyBorder="1" applyAlignment="1" applyProtection="1">
      <alignment vertical="top"/>
      <protection hidden="1"/>
    </xf>
    <xf numFmtId="0" fontId="9" fillId="0" borderId="4" xfId="0" applyNumberFormat="1" applyFont="1" applyFill="1" applyBorder="1" applyAlignment="1" applyProtection="1">
      <alignment vertical="top"/>
      <protection hidden="1"/>
    </xf>
    <xf numFmtId="0" fontId="7" fillId="0" borderId="31" xfId="0" applyNumberFormat="1" applyFont="1" applyFill="1" applyBorder="1" applyAlignment="1" applyProtection="1">
      <alignment horizontal="center" vertical="top"/>
      <protection hidden="1"/>
    </xf>
    <xf numFmtId="0" fontId="10" fillId="0" borderId="24" xfId="0" applyNumberFormat="1" applyFont="1" applyFill="1" applyBorder="1" applyAlignment="1" applyProtection="1">
      <alignment horizontal="center" vertical="top"/>
      <protection hidden="1"/>
    </xf>
    <xf numFmtId="0" fontId="7" fillId="2" borderId="12" xfId="0" applyNumberFormat="1" applyFont="1" applyFill="1" applyBorder="1" applyAlignment="1" applyProtection="1">
      <alignment horizontal="center" vertical="top"/>
      <protection hidden="1"/>
    </xf>
    <xf numFmtId="0" fontId="7" fillId="2" borderId="13" xfId="0" applyNumberFormat="1" applyFont="1" applyFill="1" applyBorder="1" applyAlignment="1" applyProtection="1">
      <alignment horizontal="center" vertical="top"/>
      <protection hidden="1"/>
    </xf>
    <xf numFmtId="0" fontId="8" fillId="0" borderId="29" xfId="0" applyNumberFormat="1" applyFont="1" applyFill="1" applyBorder="1" applyAlignment="1" applyProtection="1">
      <alignment horizontal="left" vertical="top"/>
      <protection hidden="1"/>
    </xf>
    <xf numFmtId="0" fontId="8" fillId="0" borderId="2" xfId="0" applyNumberFormat="1" applyFont="1" applyFill="1" applyBorder="1" applyAlignment="1" applyProtection="1">
      <alignment horizontal="left" vertical="top"/>
      <protection hidden="1"/>
    </xf>
    <xf numFmtId="0" fontId="8" fillId="0" borderId="2" xfId="0" applyNumberFormat="1" applyFont="1" applyFill="1" applyBorder="1" applyAlignment="1" applyProtection="1">
      <alignment horizontal="center" vertical="top"/>
      <protection hidden="1"/>
    </xf>
    <xf numFmtId="0" fontId="8" fillId="0" borderId="32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NumberFormat="1" applyFont="1" applyFill="1" applyBorder="1" applyAlignment="1" applyProtection="1">
      <alignment horizontal="left" vertical="top"/>
      <protection hidden="1"/>
    </xf>
    <xf numFmtId="0" fontId="9" fillId="0" borderId="1" xfId="0" applyNumberFormat="1" applyFont="1" applyFill="1" applyBorder="1" applyAlignment="1" applyProtection="1">
      <alignment horizontal="left" vertical="top"/>
      <protection hidden="1"/>
    </xf>
    <xf numFmtId="2" fontId="7" fillId="0" borderId="40" xfId="0" applyNumberFormat="1" applyFont="1" applyFill="1" applyBorder="1" applyAlignment="1" applyProtection="1">
      <alignment horizontal="center" vertical="top"/>
      <protection hidden="1"/>
    </xf>
    <xf numFmtId="3" fontId="8" fillId="0" borderId="39" xfId="0" applyNumberFormat="1" applyFont="1" applyFill="1" applyBorder="1" applyAlignment="1" applyProtection="1">
      <alignment horizontal="center" vertical="top"/>
      <protection hidden="1"/>
    </xf>
    <xf numFmtId="0" fontId="7" fillId="0" borderId="40" xfId="0" applyNumberFormat="1" applyFont="1" applyFill="1" applyBorder="1" applyAlignment="1" applyProtection="1">
      <alignment horizontal="center" vertical="top"/>
      <protection hidden="1"/>
    </xf>
    <xf numFmtId="0" fontId="7" fillId="0" borderId="29" xfId="0" applyNumberFormat="1" applyFont="1" applyFill="1" applyBorder="1" applyAlignment="1" applyProtection="1">
      <alignment horizontal="center" vertical="top"/>
      <protection hidden="1"/>
    </xf>
    <xf numFmtId="0" fontId="10" fillId="0" borderId="31" xfId="0" applyNumberFormat="1" applyFont="1" applyFill="1" applyBorder="1" applyAlignment="1" applyProtection="1">
      <alignment horizontal="center" vertical="top"/>
      <protection hidden="1"/>
    </xf>
    <xf numFmtId="0" fontId="10" fillId="0" borderId="32" xfId="0" applyNumberFormat="1" applyFont="1" applyFill="1" applyBorder="1" applyAlignment="1" applyProtection="1">
      <alignment horizontal="center" vertical="top"/>
      <protection hidden="1"/>
    </xf>
    <xf numFmtId="0" fontId="10" fillId="0" borderId="2" xfId="0" applyNumberFormat="1" applyFont="1" applyFill="1" applyBorder="1" applyAlignment="1" applyProtection="1">
      <alignment horizontal="center" vertical="top"/>
      <protection hidden="1"/>
    </xf>
    <xf numFmtId="0" fontId="10" fillId="0" borderId="4" xfId="0" applyNumberFormat="1" applyFont="1" applyFill="1" applyBorder="1" applyAlignment="1" applyProtection="1">
      <alignment horizontal="center" vertical="top"/>
      <protection hidden="1"/>
    </xf>
    <xf numFmtId="3" fontId="8" fillId="0" borderId="21" xfId="0" applyNumberFormat="1" applyFont="1" applyFill="1" applyBorder="1" applyAlignment="1" applyProtection="1">
      <alignment horizontal="center" vertical="top"/>
      <protection hidden="1"/>
    </xf>
    <xf numFmtId="167" fontId="7" fillId="0" borderId="40" xfId="0" applyNumberFormat="1" applyFont="1" applyFill="1" applyBorder="1" applyAlignment="1" applyProtection="1">
      <alignment horizontal="center" vertical="top"/>
      <protection hidden="1"/>
    </xf>
    <xf numFmtId="167" fontId="7" fillId="0" borderId="38" xfId="0" applyNumberFormat="1" applyFont="1" applyFill="1" applyBorder="1" applyAlignment="1" applyProtection="1">
      <alignment horizontal="center" vertical="top"/>
      <protection hidden="1"/>
    </xf>
    <xf numFmtId="3" fontId="9" fillId="0" borderId="39" xfId="0" applyNumberFormat="1" applyFont="1" applyFill="1" applyBorder="1" applyAlignment="1" applyProtection="1">
      <alignment horizontal="center" vertical="top"/>
      <protection hidden="1"/>
    </xf>
    <xf numFmtId="0" fontId="33" fillId="6" borderId="41" xfId="0" applyNumberFormat="1" applyFont="1" applyFill="1" applyBorder="1" applyAlignment="1" applyProtection="1">
      <alignment horizontal="center" vertical="top"/>
      <protection hidden="1"/>
    </xf>
    <xf numFmtId="0" fontId="33" fillId="6" borderId="42" xfId="0" applyNumberFormat="1" applyFont="1" applyFill="1" applyBorder="1" applyAlignment="1" applyProtection="1">
      <alignment vertical="top"/>
      <protection hidden="1"/>
    </xf>
    <xf numFmtId="0" fontId="33" fillId="6" borderId="38" xfId="0" applyNumberFormat="1" applyFont="1" applyFill="1" applyBorder="1" applyAlignment="1" applyProtection="1">
      <alignment horizontal="center" vertical="top"/>
      <protection hidden="1"/>
    </xf>
    <xf numFmtId="0" fontId="33" fillId="6" borderId="39" xfId="0" applyNumberFormat="1" applyFont="1" applyFill="1" applyBorder="1" applyAlignment="1" applyProtection="1">
      <alignment horizontal="center" vertical="top"/>
      <protection hidden="1"/>
    </xf>
    <xf numFmtId="2" fontId="7" fillId="0" borderId="38" xfId="0" applyNumberFormat="1" applyFont="1" applyFill="1" applyBorder="1" applyAlignment="1" applyProtection="1">
      <alignment horizontal="center" vertical="top"/>
      <protection hidden="1"/>
    </xf>
    <xf numFmtId="0" fontId="8" fillId="0" borderId="17" xfId="0" applyNumberFormat="1" applyFont="1" applyFill="1" applyBorder="1" applyAlignment="1" applyProtection="1">
      <alignment horizontal="left" vertical="top"/>
      <protection hidden="1"/>
    </xf>
    <xf numFmtId="0" fontId="10" fillId="0" borderId="23" xfId="0" applyNumberFormat="1" applyFont="1" applyFill="1" applyBorder="1" applyAlignment="1" applyProtection="1">
      <alignment horizontal="center" vertical="top"/>
      <protection hidden="1"/>
    </xf>
    <xf numFmtId="3" fontId="9" fillId="0" borderId="17" xfId="0" applyNumberFormat="1" applyFont="1" applyFill="1" applyBorder="1" applyAlignment="1" applyProtection="1">
      <alignment horizontal="center" vertical="top"/>
      <protection hidden="1"/>
    </xf>
    <xf numFmtId="3" fontId="9" fillId="0" borderId="38" xfId="0" applyNumberFormat="1" applyFont="1" applyFill="1" applyBorder="1" applyAlignment="1" applyProtection="1">
      <alignment horizontal="center" vertical="top"/>
      <protection hidden="1"/>
    </xf>
    <xf numFmtId="0" fontId="8" fillId="0" borderId="4" xfId="0" applyNumberFormat="1" applyFont="1" applyFill="1" applyBorder="1" applyAlignment="1" applyProtection="1">
      <alignment vertical="top"/>
      <protection hidden="1"/>
    </xf>
    <xf numFmtId="167" fontId="33" fillId="6" borderId="17" xfId="0" applyNumberFormat="1" applyFont="1" applyFill="1" applyBorder="1" applyAlignment="1" applyProtection="1">
      <alignment horizontal="center" vertical="top"/>
      <protection hidden="1"/>
    </xf>
    <xf numFmtId="167" fontId="33" fillId="6" borderId="23" xfId="0" applyNumberFormat="1" applyFont="1" applyFill="1" applyBorder="1" applyAlignment="1" applyProtection="1">
      <alignment horizontal="center" vertical="top"/>
      <protection hidden="1"/>
    </xf>
    <xf numFmtId="0" fontId="33" fillId="8" borderId="14" xfId="0" applyNumberFormat="1" applyFont="1" applyFill="1" applyBorder="1" applyAlignment="1" applyProtection="1">
      <alignment horizontal="center" vertical="top"/>
      <protection hidden="1"/>
    </xf>
    <xf numFmtId="0" fontId="33" fillId="8" borderId="15" xfId="0" applyNumberFormat="1" applyFont="1" applyFill="1" applyBorder="1" applyAlignment="1" applyProtection="1">
      <alignment horizontal="center" vertical="top"/>
      <protection hidden="1"/>
    </xf>
    <xf numFmtId="0" fontId="33" fillId="8" borderId="43" xfId="0" applyNumberFormat="1" applyFont="1" applyFill="1" applyBorder="1" applyAlignment="1" applyProtection="1">
      <alignment horizontal="center" vertical="top"/>
      <protection hidden="1"/>
    </xf>
    <xf numFmtId="2" fontId="1" fillId="0" borderId="29" xfId="0" applyNumberFormat="1" applyFont="1" applyBorder="1" applyAlignment="1" applyProtection="1">
      <alignment horizontal="center"/>
      <protection hidden="1"/>
    </xf>
    <xf numFmtId="167" fontId="10" fillId="0" borderId="33" xfId="0" applyNumberFormat="1" applyFont="1" applyFill="1" applyBorder="1" applyAlignment="1" applyProtection="1">
      <alignment horizontal="center" vertical="top"/>
      <protection hidden="1"/>
    </xf>
    <xf numFmtId="167" fontId="10" fillId="0" borderId="29" xfId="0" applyNumberFormat="1" applyFont="1" applyFill="1" applyBorder="1" applyAlignment="1" applyProtection="1">
      <alignment horizontal="center" vertical="top"/>
      <protection hidden="1"/>
    </xf>
    <xf numFmtId="167" fontId="10" fillId="0" borderId="31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4" borderId="0" xfId="0" applyFont="1" applyFill="1" applyProtection="1">
      <protection hidden="1"/>
    </xf>
    <xf numFmtId="0" fontId="5" fillId="7" borderId="0" xfId="0" applyFont="1" applyFill="1" applyProtection="1"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2" xfId="0" applyFont="1" applyBorder="1" applyAlignment="1" applyProtection="1">
      <alignment horizontal="center"/>
      <protection hidden="1"/>
    </xf>
    <xf numFmtId="2" fontId="1" fillId="0" borderId="2" xfId="0" applyNumberFormat="1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7" fillId="6" borderId="13" xfId="0" applyFont="1" applyFill="1" applyBorder="1" applyAlignment="1" applyProtection="1">
      <alignment horizontal="center"/>
      <protection hidden="1"/>
    </xf>
    <xf numFmtId="0" fontId="37" fillId="6" borderId="15" xfId="0" applyFont="1" applyFill="1" applyBorder="1" applyAlignment="1" applyProtection="1">
      <alignment horizontal="center"/>
      <protection hidden="1"/>
    </xf>
    <xf numFmtId="0" fontId="37" fillId="6" borderId="43" xfId="0" applyFont="1" applyFill="1" applyBorder="1" applyAlignment="1" applyProtection="1">
      <alignment horizontal="center"/>
      <protection hidden="1"/>
    </xf>
    <xf numFmtId="0" fontId="7" fillId="7" borderId="0" xfId="0" applyNumberFormat="1" applyFont="1" applyFill="1" applyBorder="1" applyAlignment="1" applyProtection="1">
      <alignment horizontal="center" vertical="top"/>
      <protection hidden="1"/>
    </xf>
    <xf numFmtId="0" fontId="33" fillId="6" borderId="12" xfId="0" applyNumberFormat="1" applyFont="1" applyFill="1" applyBorder="1" applyAlignment="1" applyProtection="1">
      <alignment horizontal="center" vertical="top"/>
      <protection hidden="1"/>
    </xf>
    <xf numFmtId="0" fontId="33" fillId="6" borderId="13" xfId="0" applyNumberFormat="1" applyFont="1" applyFill="1" applyBorder="1" applyAlignment="1" applyProtection="1">
      <alignment vertical="top"/>
      <protection hidden="1"/>
    </xf>
    <xf numFmtId="0" fontId="33" fillId="6" borderId="14" xfId="0" applyNumberFormat="1" applyFont="1" applyFill="1" applyBorder="1" applyAlignment="1" applyProtection="1">
      <alignment horizontal="center" vertical="top"/>
      <protection hidden="1"/>
    </xf>
    <xf numFmtId="0" fontId="33" fillId="6" borderId="15" xfId="0" applyNumberFormat="1" applyFont="1" applyFill="1" applyBorder="1" applyAlignment="1" applyProtection="1">
      <alignment horizontal="center" vertical="top"/>
      <protection hidden="1"/>
    </xf>
    <xf numFmtId="0" fontId="33" fillId="6" borderId="43" xfId="0" applyNumberFormat="1" applyFont="1" applyFill="1" applyBorder="1" applyAlignment="1" applyProtection="1">
      <alignment horizontal="center" vertical="top"/>
      <protection hidden="1"/>
    </xf>
    <xf numFmtId="0" fontId="7" fillId="0" borderId="29" xfId="0" applyNumberFormat="1" applyFont="1" applyFill="1" applyBorder="1" applyAlignment="1" applyProtection="1">
      <alignment vertical="top" wrapText="1"/>
      <protection hidden="1"/>
    </xf>
    <xf numFmtId="0" fontId="7" fillId="0" borderId="2" xfId="0" applyNumberFormat="1" applyFont="1" applyFill="1" applyBorder="1" applyAlignment="1" applyProtection="1">
      <alignment vertical="top" wrapText="1"/>
      <protection hidden="1"/>
    </xf>
    <xf numFmtId="167" fontId="7" fillId="0" borderId="45" xfId="0" applyNumberFormat="1" applyFont="1" applyFill="1" applyBorder="1" applyAlignment="1" applyProtection="1">
      <alignment horizontal="center" vertical="top"/>
      <protection hidden="1"/>
    </xf>
    <xf numFmtId="167" fontId="7" fillId="0" borderId="46" xfId="0" applyNumberFormat="1" applyFont="1" applyFill="1" applyBorder="1" applyAlignment="1" applyProtection="1">
      <alignment horizontal="center" vertical="top"/>
      <protection hidden="1"/>
    </xf>
    <xf numFmtId="167" fontId="7" fillId="0" borderId="47" xfId="0" applyNumberFormat="1" applyFont="1" applyFill="1" applyBorder="1" applyAlignment="1" applyProtection="1">
      <alignment horizontal="center" vertical="top"/>
      <protection hidden="1"/>
    </xf>
    <xf numFmtId="0" fontId="33" fillId="6" borderId="48" xfId="0" applyNumberFormat="1" applyFont="1" applyFill="1" applyBorder="1" applyAlignment="1" applyProtection="1">
      <alignment horizontal="center" vertical="top" wrapText="1"/>
      <protection hidden="1"/>
    </xf>
    <xf numFmtId="0" fontId="33" fillId="6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33" xfId="0" applyNumberFormat="1" applyFont="1" applyFill="1" applyBorder="1" applyAlignment="1" applyProtection="1">
      <alignment horizontal="left" vertical="top"/>
      <protection hidden="1"/>
    </xf>
    <xf numFmtId="3" fontId="8" fillId="0" borderId="29" xfId="0" applyNumberFormat="1" applyFont="1" applyFill="1" applyBorder="1" applyAlignment="1" applyProtection="1">
      <alignment horizontal="center" vertical="top"/>
      <protection hidden="1"/>
    </xf>
    <xf numFmtId="0" fontId="7" fillId="0" borderId="29" xfId="0" applyNumberFormat="1" applyFont="1" applyFill="1" applyBorder="1" applyAlignment="1" applyProtection="1">
      <alignment horizontal="left" vertical="center"/>
      <protection hidden="1"/>
    </xf>
    <xf numFmtId="0" fontId="7" fillId="0" borderId="2" xfId="0" applyNumberFormat="1" applyFont="1" applyFill="1" applyBorder="1" applyAlignment="1" applyProtection="1">
      <alignment horizontal="left" vertical="center"/>
      <protection hidden="1"/>
    </xf>
    <xf numFmtId="0" fontId="9" fillId="0" borderId="49" xfId="0" applyNumberFormat="1" applyFont="1" applyFill="1" applyBorder="1" applyAlignment="1" applyProtection="1">
      <alignment horizontal="left" vertical="top"/>
      <protection hidden="1"/>
    </xf>
    <xf numFmtId="3" fontId="8" fillId="0" borderId="50" xfId="0" applyNumberFormat="1" applyFont="1" applyFill="1" applyBorder="1" applyAlignment="1" applyProtection="1">
      <alignment horizontal="center" vertical="top"/>
      <protection hidden="1"/>
    </xf>
    <xf numFmtId="0" fontId="7" fillId="0" borderId="50" xfId="0" applyNumberFormat="1" applyFont="1" applyFill="1" applyBorder="1" applyAlignment="1" applyProtection="1">
      <alignment horizontal="left" vertical="center"/>
      <protection hidden="1"/>
    </xf>
    <xf numFmtId="0" fontId="7" fillId="0" borderId="49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45" xfId="0" applyNumberFormat="1" applyFont="1" applyFill="1" applyBorder="1" applyAlignment="1" applyProtection="1">
      <alignment horizontal="left" vertical="top"/>
      <protection hidden="1"/>
    </xf>
    <xf numFmtId="0" fontId="7" fillId="0" borderId="52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NumberFormat="1" applyFont="1" applyFill="1" applyBorder="1" applyAlignment="1" applyProtection="1">
      <alignment vertical="top"/>
      <protection hidden="1"/>
    </xf>
    <xf numFmtId="0" fontId="9" fillId="0" borderId="0" xfId="0" applyNumberFormat="1" applyFont="1" applyFill="1" applyBorder="1" applyAlignment="1" applyProtection="1">
      <alignment vertical="top"/>
      <protection hidden="1"/>
    </xf>
    <xf numFmtId="0" fontId="33" fillId="6" borderId="24" xfId="0" applyNumberFormat="1" applyFont="1" applyFill="1" applyBorder="1" applyAlignment="1" applyProtection="1">
      <alignment horizontal="center" vertical="center"/>
      <protection hidden="1"/>
    </xf>
    <xf numFmtId="0" fontId="33" fillId="6" borderId="3" xfId="0" applyNumberFormat="1" applyFont="1" applyFill="1" applyBorder="1" applyAlignment="1" applyProtection="1">
      <alignment horizontal="center" vertical="center"/>
      <protection hidden="1"/>
    </xf>
    <xf numFmtId="0" fontId="33" fillId="6" borderId="54" xfId="0" applyNumberFormat="1" applyFont="1" applyFill="1" applyBorder="1" applyAlignment="1" applyProtection="1">
      <alignment horizontal="center" vertical="top"/>
      <protection hidden="1"/>
    </xf>
    <xf numFmtId="0" fontId="28" fillId="6" borderId="51" xfId="0" applyNumberFormat="1" applyFont="1" applyFill="1" applyBorder="1" applyAlignment="1" applyProtection="1">
      <alignment horizontal="center" vertical="top"/>
      <protection hidden="1"/>
    </xf>
    <xf numFmtId="0" fontId="33" fillId="6" borderId="48" xfId="0" applyNumberFormat="1" applyFont="1" applyFill="1" applyBorder="1" applyAlignment="1" applyProtection="1">
      <alignment horizontal="center" vertical="top"/>
      <protection hidden="1"/>
    </xf>
    <xf numFmtId="0" fontId="14" fillId="0" borderId="49" xfId="0" applyNumberFormat="1" applyFont="1" applyFill="1" applyBorder="1" applyAlignment="1" applyProtection="1">
      <alignment horizontal="left" vertical="top"/>
      <protection hidden="1"/>
    </xf>
    <xf numFmtId="0" fontId="14" fillId="0" borderId="1" xfId="0" applyNumberFormat="1" applyFont="1" applyFill="1" applyBorder="1" applyAlignment="1" applyProtection="1">
      <alignment horizontal="left" vertical="top"/>
      <protection hidden="1"/>
    </xf>
    <xf numFmtId="0" fontId="9" fillId="0" borderId="2" xfId="0" applyNumberFormat="1" applyFont="1" applyFill="1" applyBorder="1" applyAlignment="1" applyProtection="1">
      <alignment horizontal="center" vertical="top"/>
      <protection hidden="1"/>
    </xf>
    <xf numFmtId="0" fontId="13" fillId="0" borderId="1" xfId="0" applyNumberFormat="1" applyFont="1" applyFill="1" applyBorder="1" applyAlignment="1" applyProtection="1">
      <alignment horizontal="left" vertical="top"/>
      <protection hidden="1"/>
    </xf>
    <xf numFmtId="0" fontId="10" fillId="0" borderId="2" xfId="0" applyNumberFormat="1" applyFont="1" applyFill="1" applyBorder="1" applyAlignment="1" applyProtection="1">
      <alignment horizontal="center" vertical="top" wrapText="1"/>
      <protection hidden="1"/>
    </xf>
    <xf numFmtId="0" fontId="13" fillId="0" borderId="33" xfId="0" applyNumberFormat="1" applyFont="1" applyFill="1" applyBorder="1" applyAlignment="1" applyProtection="1">
      <alignment vertical="top"/>
      <protection hidden="1"/>
    </xf>
    <xf numFmtId="0" fontId="14" fillId="0" borderId="29" xfId="0" applyNumberFormat="1" applyFont="1" applyFill="1" applyBorder="1" applyAlignment="1" applyProtection="1">
      <alignment horizontal="center" vertical="top"/>
      <protection hidden="1"/>
    </xf>
    <xf numFmtId="0" fontId="13" fillId="0" borderId="1" xfId="0" applyNumberFormat="1" applyFont="1" applyFill="1" applyBorder="1" applyAlignment="1" applyProtection="1">
      <alignment vertical="top"/>
      <protection hidden="1"/>
    </xf>
    <xf numFmtId="0" fontId="14" fillId="0" borderId="2" xfId="0" applyNumberFormat="1" applyFont="1" applyFill="1" applyBorder="1" applyAlignment="1" applyProtection="1">
      <alignment horizontal="center" vertical="top"/>
      <protection hidden="1"/>
    </xf>
    <xf numFmtId="0" fontId="14" fillId="0" borderId="32" xfId="0" applyNumberFormat="1" applyFont="1" applyFill="1" applyBorder="1" applyAlignment="1" applyProtection="1">
      <alignment horizontal="center" vertical="top"/>
      <protection hidden="1"/>
    </xf>
    <xf numFmtId="0" fontId="13" fillId="0" borderId="2" xfId="0" applyNumberFormat="1" applyFont="1" applyFill="1" applyBorder="1" applyAlignment="1" applyProtection="1">
      <alignment horizontal="center" vertical="top"/>
      <protection hidden="1"/>
    </xf>
    <xf numFmtId="0" fontId="8" fillId="0" borderId="24" xfId="0" applyNumberFormat="1" applyFont="1" applyFill="1" applyBorder="1" applyAlignment="1" applyProtection="1">
      <alignment horizontal="center" vertical="top"/>
      <protection hidden="1"/>
    </xf>
    <xf numFmtId="0" fontId="14" fillId="0" borderId="0" xfId="0" applyNumberFormat="1" applyFont="1" applyFill="1" applyBorder="1" applyAlignment="1" applyProtection="1">
      <alignment vertical="top"/>
      <protection hidden="1"/>
    </xf>
    <xf numFmtId="0" fontId="14" fillId="0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14" fillId="2" borderId="0" xfId="0" applyNumberFormat="1" applyFont="1" applyFill="1" applyBorder="1" applyAlignment="1" applyProtection="1">
      <alignment horizontal="center" vertical="top"/>
      <protection hidden="1"/>
    </xf>
    <xf numFmtId="0" fontId="13" fillId="0" borderId="17" xfId="0" applyNumberFormat="1" applyFont="1" applyFill="1" applyBorder="1" applyAlignment="1" applyProtection="1">
      <alignment horizontal="left" vertical="top"/>
      <protection hidden="1"/>
    </xf>
    <xf numFmtId="0" fontId="10" fillId="0" borderId="17" xfId="0" applyNumberFormat="1" applyFont="1" applyFill="1" applyBorder="1" applyAlignment="1" applyProtection="1">
      <alignment horizontal="center" vertical="top"/>
      <protection hidden="1"/>
    </xf>
    <xf numFmtId="0" fontId="8" fillId="0" borderId="23" xfId="0" applyNumberFormat="1" applyFont="1" applyFill="1" applyBorder="1" applyAlignment="1" applyProtection="1">
      <alignment horizontal="center" vertical="top"/>
      <protection hidden="1"/>
    </xf>
    <xf numFmtId="0" fontId="13" fillId="0" borderId="2" xfId="0" applyNumberFormat="1" applyFont="1" applyFill="1" applyBorder="1" applyAlignment="1" applyProtection="1">
      <alignment horizontal="left" vertical="top"/>
      <protection hidden="1"/>
    </xf>
    <xf numFmtId="0" fontId="14" fillId="0" borderId="3" xfId="0" applyNumberFormat="1" applyFont="1" applyFill="1" applyBorder="1" applyAlignment="1" applyProtection="1">
      <alignment horizontal="left" vertical="top"/>
      <protection hidden="1"/>
    </xf>
    <xf numFmtId="0" fontId="39" fillId="6" borderId="54" xfId="0" applyNumberFormat="1" applyFont="1" applyFill="1" applyBorder="1" applyAlignment="1" applyProtection="1">
      <alignment horizontal="center" vertical="top"/>
      <protection hidden="1"/>
    </xf>
    <xf numFmtId="0" fontId="39" fillId="6" borderId="53" xfId="0" applyNumberFormat="1" applyFont="1" applyFill="1" applyBorder="1" applyAlignment="1" applyProtection="1">
      <alignment vertical="top"/>
      <protection hidden="1"/>
    </xf>
    <xf numFmtId="0" fontId="15" fillId="0" borderId="0" xfId="0" applyNumberFormat="1" applyFont="1" applyFill="1" applyBorder="1" applyAlignment="1" applyProtection="1">
      <alignment vertical="top"/>
      <protection hidden="1"/>
    </xf>
    <xf numFmtId="0" fontId="16" fillId="0" borderId="0" xfId="0" applyNumberFormat="1" applyFont="1" applyFill="1" applyBorder="1" applyAlignment="1" applyProtection="1">
      <alignment vertical="top"/>
      <protection hidden="1"/>
    </xf>
    <xf numFmtId="0" fontId="14" fillId="0" borderId="29" xfId="0" applyNumberFormat="1" applyFont="1" applyFill="1" applyBorder="1" applyAlignment="1" applyProtection="1">
      <alignment horizontal="left" vertical="top"/>
      <protection hidden="1"/>
    </xf>
    <xf numFmtId="0" fontId="14" fillId="0" borderId="30" xfId="0" applyNumberFormat="1" applyFont="1" applyFill="1" applyBorder="1" applyAlignment="1" applyProtection="1">
      <alignment horizontal="center" vertical="top"/>
      <protection hidden="1"/>
    </xf>
    <xf numFmtId="2" fontId="14" fillId="0" borderId="33" xfId="0" applyNumberFormat="1" applyFont="1" applyFill="1" applyBorder="1" applyAlignment="1" applyProtection="1">
      <alignment horizontal="center" vertical="top"/>
      <protection hidden="1"/>
    </xf>
    <xf numFmtId="2" fontId="14" fillId="0" borderId="31" xfId="0" applyNumberFormat="1" applyFont="1" applyFill="1" applyBorder="1" applyAlignment="1" applyProtection="1">
      <alignment horizontal="center" vertical="top"/>
      <protection hidden="1"/>
    </xf>
    <xf numFmtId="0" fontId="14" fillId="0" borderId="2" xfId="0" applyNumberFormat="1" applyFont="1" applyFill="1" applyBorder="1" applyAlignment="1" applyProtection="1">
      <alignment horizontal="left" vertical="top"/>
      <protection hidden="1"/>
    </xf>
    <xf numFmtId="0" fontId="14" fillId="0" borderId="5" xfId="0" applyNumberFormat="1" applyFont="1" applyFill="1" applyBorder="1" applyAlignment="1" applyProtection="1">
      <alignment horizontal="center" vertical="top"/>
      <protection hidden="1"/>
    </xf>
    <xf numFmtId="2" fontId="14" fillId="0" borderId="1" xfId="0" applyNumberFormat="1" applyFont="1" applyFill="1" applyBorder="1" applyAlignment="1" applyProtection="1">
      <alignment horizontal="center" vertical="top"/>
      <protection hidden="1"/>
    </xf>
    <xf numFmtId="2" fontId="14" fillId="0" borderId="32" xfId="0" applyNumberFormat="1" applyFont="1" applyFill="1" applyBorder="1" applyAlignment="1" applyProtection="1">
      <alignment horizontal="center" vertical="top"/>
      <protection hidden="1"/>
    </xf>
    <xf numFmtId="0" fontId="14" fillId="0" borderId="4" xfId="0" applyNumberFormat="1" applyFont="1" applyFill="1" applyBorder="1" applyAlignment="1" applyProtection="1">
      <alignment horizontal="left" vertical="top"/>
      <protection hidden="1"/>
    </xf>
    <xf numFmtId="0" fontId="14" fillId="0" borderId="6" xfId="0" applyNumberFormat="1" applyFont="1" applyFill="1" applyBorder="1" applyAlignment="1" applyProtection="1">
      <alignment horizontal="center" vertical="top"/>
      <protection hidden="1"/>
    </xf>
    <xf numFmtId="3" fontId="13" fillId="0" borderId="24" xfId="0" applyNumberFormat="1" applyFont="1" applyFill="1" applyBorder="1" applyAlignment="1" applyProtection="1">
      <alignment horizontal="center" vertical="top"/>
      <protection hidden="1"/>
    </xf>
    <xf numFmtId="0" fontId="14" fillId="2" borderId="35" xfId="0" applyNumberFormat="1" applyFont="1" applyFill="1" applyBorder="1" applyAlignment="1" applyProtection="1">
      <alignment vertical="top"/>
      <protection hidden="1"/>
    </xf>
    <xf numFmtId="0" fontId="14" fillId="2" borderId="26" xfId="0" applyNumberFormat="1" applyFont="1" applyFill="1" applyBorder="1" applyAlignment="1" applyProtection="1">
      <alignment vertical="top"/>
      <protection hidden="1"/>
    </xf>
    <xf numFmtId="0" fontId="13" fillId="0" borderId="4" xfId="0" applyNumberFormat="1" applyFont="1" applyFill="1" applyBorder="1" applyAlignment="1" applyProtection="1">
      <alignment horizontal="left" vertical="top"/>
      <protection hidden="1"/>
    </xf>
    <xf numFmtId="0" fontId="14" fillId="0" borderId="0" xfId="0" applyNumberFormat="1" applyFont="1" applyFill="1" applyBorder="1" applyAlignment="1" applyProtection="1">
      <alignment horizontal="left" vertical="top"/>
      <protection hidden="1"/>
    </xf>
    <xf numFmtId="0" fontId="13" fillId="0" borderId="0" xfId="0" applyNumberFormat="1" applyFont="1" applyFill="1" applyBorder="1" applyAlignment="1" applyProtection="1">
      <alignment horizontal="left" vertical="top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6" borderId="25" xfId="0" applyNumberFormat="1" applyFont="1" applyFill="1" applyBorder="1" applyAlignment="1" applyProtection="1">
      <alignment horizontal="center" vertical="top"/>
      <protection hidden="1"/>
    </xf>
    <xf numFmtId="0" fontId="39" fillId="6" borderId="26" xfId="0" applyNumberFormat="1" applyFont="1" applyFill="1" applyBorder="1" applyAlignment="1" applyProtection="1">
      <alignment vertical="top"/>
      <protection hidden="1"/>
    </xf>
    <xf numFmtId="0" fontId="39" fillId="6" borderId="16" xfId="0" applyNumberFormat="1" applyFont="1" applyFill="1" applyBorder="1" applyAlignment="1" applyProtection="1">
      <alignment horizontal="center" vertical="top"/>
      <protection hidden="1"/>
    </xf>
    <xf numFmtId="0" fontId="39" fillId="6" borderId="17" xfId="0" applyNumberFormat="1" applyFont="1" applyFill="1" applyBorder="1" applyAlignment="1" applyProtection="1">
      <alignment horizontal="center" vertical="top"/>
      <protection hidden="1"/>
    </xf>
    <xf numFmtId="0" fontId="39" fillId="6" borderId="23" xfId="0" applyNumberFormat="1" applyFont="1" applyFill="1" applyBorder="1" applyAlignment="1" applyProtection="1">
      <alignment horizontal="center" vertical="top"/>
      <protection hidden="1"/>
    </xf>
    <xf numFmtId="2" fontId="14" fillId="0" borderId="29" xfId="0" applyNumberFormat="1" applyFont="1" applyFill="1" applyBorder="1" applyAlignment="1" applyProtection="1">
      <alignment horizontal="center" vertical="top"/>
      <protection hidden="1"/>
    </xf>
    <xf numFmtId="0" fontId="14" fillId="0" borderId="1" xfId="0" applyNumberFormat="1" applyFont="1" applyFill="1" applyBorder="1" applyAlignment="1" applyProtection="1">
      <alignment vertical="top"/>
      <protection hidden="1"/>
    </xf>
    <xf numFmtId="0" fontId="14" fillId="0" borderId="2" xfId="0" applyNumberFormat="1" applyFont="1" applyFill="1" applyBorder="1" applyAlignment="1" applyProtection="1">
      <alignment vertical="top"/>
      <protection hidden="1"/>
    </xf>
    <xf numFmtId="2" fontId="14" fillId="0" borderId="2" xfId="0" applyNumberFormat="1" applyFont="1" applyFill="1" applyBorder="1" applyAlignment="1" applyProtection="1">
      <alignment horizontal="center" vertical="top"/>
      <protection hidden="1"/>
    </xf>
    <xf numFmtId="3" fontId="13" fillId="0" borderId="3" xfId="0" applyNumberFormat="1" applyFont="1" applyFill="1" applyBorder="1" applyAlignment="1" applyProtection="1">
      <alignment horizontal="center" vertical="top"/>
      <protection hidden="1"/>
    </xf>
    <xf numFmtId="3" fontId="13" fillId="0" borderId="4" xfId="0" applyNumberFormat="1" applyFont="1" applyFill="1" applyBorder="1" applyAlignment="1" applyProtection="1">
      <alignment horizontal="center" vertical="top"/>
      <protection hidden="1"/>
    </xf>
    <xf numFmtId="0" fontId="14" fillId="2" borderId="7" xfId="0" applyNumberFormat="1" applyFont="1" applyFill="1" applyBorder="1" applyAlignment="1" applyProtection="1">
      <alignment vertical="top"/>
      <protection hidden="1"/>
    </xf>
    <xf numFmtId="0" fontId="14" fillId="2" borderId="12" xfId="0" applyNumberFormat="1" applyFont="1" applyFill="1" applyBorder="1" applyAlignment="1" applyProtection="1">
      <alignment vertical="top"/>
      <protection hidden="1"/>
    </xf>
    <xf numFmtId="0" fontId="14" fillId="2" borderId="13" xfId="0" applyNumberFormat="1" applyFont="1" applyFill="1" applyBorder="1" applyAlignment="1" applyProtection="1">
      <alignment vertical="top"/>
      <protection hidden="1"/>
    </xf>
    <xf numFmtId="0" fontId="13" fillId="0" borderId="29" xfId="0" applyNumberFormat="1" applyFont="1" applyFill="1" applyBorder="1" applyAlignment="1" applyProtection="1">
      <alignment horizontal="left" vertical="top"/>
      <protection hidden="1"/>
    </xf>
    <xf numFmtId="3" fontId="13" fillId="0" borderId="31" xfId="0" applyNumberFormat="1" applyFont="1" applyFill="1" applyBorder="1" applyAlignment="1" applyProtection="1">
      <alignment horizontal="center" vertical="top"/>
      <protection hidden="1"/>
    </xf>
    <xf numFmtId="3" fontId="13" fillId="0" borderId="2" xfId="0" applyNumberFormat="1" applyFont="1" applyFill="1" applyBorder="1" applyAlignment="1" applyProtection="1">
      <alignment horizontal="center" vertical="top"/>
      <protection hidden="1"/>
    </xf>
    <xf numFmtId="3" fontId="13" fillId="0" borderId="32" xfId="0" applyNumberFormat="1" applyFont="1" applyFill="1" applyBorder="1" applyAlignment="1" applyProtection="1">
      <alignment horizontal="center" vertical="top"/>
      <protection hidden="1"/>
    </xf>
    <xf numFmtId="0" fontId="14" fillId="0" borderId="5" xfId="0" applyNumberFormat="1" applyFont="1" applyFill="1" applyBorder="1" applyAlignment="1" applyProtection="1">
      <alignment horizontal="left" vertical="top"/>
      <protection hidden="1"/>
    </xf>
    <xf numFmtId="0" fontId="13" fillId="0" borderId="1" xfId="0" applyNumberFormat="1" applyFont="1" applyFill="1" applyBorder="1" applyAlignment="1" applyProtection="1">
      <alignment horizontal="center" vertical="top"/>
      <protection hidden="1"/>
    </xf>
    <xf numFmtId="0" fontId="13" fillId="0" borderId="32" xfId="0" applyNumberFormat="1" applyFont="1" applyFill="1" applyBorder="1" applyAlignment="1" applyProtection="1">
      <alignment horizontal="center" vertical="top"/>
      <protection hidden="1"/>
    </xf>
    <xf numFmtId="0" fontId="39" fillId="6" borderId="37" xfId="0" applyNumberFormat="1" applyFont="1" applyFill="1" applyBorder="1" applyAlignment="1" applyProtection="1">
      <alignment horizontal="center" vertical="top"/>
      <protection hidden="1"/>
    </xf>
    <xf numFmtId="0" fontId="39" fillId="6" borderId="39" xfId="0" applyNumberFormat="1" applyFont="1" applyFill="1" applyBorder="1" applyAlignment="1" applyProtection="1">
      <alignment horizontal="center" vertical="top"/>
      <protection hidden="1"/>
    </xf>
    <xf numFmtId="0" fontId="39" fillId="6" borderId="4" xfId="0" applyNumberFormat="1" applyFont="1" applyFill="1" applyBorder="1" applyAlignment="1" applyProtection="1">
      <alignment horizontal="center" vertical="top"/>
      <protection hidden="1"/>
    </xf>
    <xf numFmtId="0" fontId="39" fillId="6" borderId="24" xfId="0" applyNumberFormat="1" applyFont="1" applyFill="1" applyBorder="1" applyAlignment="1" applyProtection="1">
      <alignment horizontal="center" vertical="top"/>
      <protection hidden="1"/>
    </xf>
    <xf numFmtId="0" fontId="14" fillId="0" borderId="31" xfId="0" applyNumberFormat="1" applyFont="1" applyFill="1" applyBorder="1" applyAlignment="1" applyProtection="1">
      <alignment horizontal="center" vertical="top"/>
      <protection hidden="1"/>
    </xf>
    <xf numFmtId="2" fontId="14" fillId="0" borderId="40" xfId="0" applyNumberFormat="1" applyFont="1" applyFill="1" applyBorder="1" applyAlignment="1" applyProtection="1">
      <alignment horizontal="center" vertical="top"/>
      <protection hidden="1"/>
    </xf>
    <xf numFmtId="2" fontId="14" fillId="0" borderId="38" xfId="0" applyNumberFormat="1" applyFont="1" applyFill="1" applyBorder="1" applyAlignment="1" applyProtection="1">
      <alignment horizontal="center" vertical="top"/>
      <protection hidden="1"/>
    </xf>
    <xf numFmtId="3" fontId="13" fillId="0" borderId="38" xfId="0" applyNumberFormat="1" applyFont="1" applyFill="1" applyBorder="1" applyAlignment="1" applyProtection="1">
      <alignment horizontal="center" vertical="top"/>
      <protection hidden="1"/>
    </xf>
    <xf numFmtId="0" fontId="7" fillId="4" borderId="0" xfId="0" applyNumberFormat="1" applyFont="1" applyFill="1" applyBorder="1" applyAlignment="1" applyProtection="1">
      <alignment horizontal="left" vertical="top"/>
      <protection hidden="1"/>
    </xf>
    <xf numFmtId="0" fontId="39" fillId="6" borderId="54" xfId="0" applyNumberFormat="1" applyFont="1" applyFill="1" applyBorder="1" applyAlignment="1" applyProtection="1">
      <alignment vertical="top"/>
      <protection hidden="1"/>
    </xf>
    <xf numFmtId="0" fontId="39" fillId="6" borderId="51" xfId="0" applyNumberFormat="1" applyFont="1" applyFill="1" applyBorder="1" applyAlignment="1" applyProtection="1">
      <alignment horizontal="center" vertical="top" wrapText="1"/>
      <protection hidden="1"/>
    </xf>
    <xf numFmtId="0" fontId="39" fillId="6" borderId="48" xfId="0" applyNumberFormat="1" applyFont="1" applyFill="1" applyBorder="1" applyAlignment="1" applyProtection="1">
      <alignment horizontal="center" vertical="top" wrapText="1"/>
      <protection hidden="1"/>
    </xf>
    <xf numFmtId="0" fontId="39" fillId="6" borderId="50" xfId="0" applyNumberFormat="1" applyFont="1" applyFill="1" applyBorder="1" applyAlignment="1" applyProtection="1">
      <alignment horizontal="center" vertical="top"/>
      <protection hidden="1"/>
    </xf>
    <xf numFmtId="0" fontId="13" fillId="0" borderId="49" xfId="0" applyNumberFormat="1" applyFont="1" applyFill="1" applyBorder="1" applyAlignment="1" applyProtection="1">
      <alignment horizontal="left" vertical="top"/>
      <protection hidden="1"/>
    </xf>
    <xf numFmtId="0" fontId="13" fillId="0" borderId="50" xfId="0" applyNumberFormat="1" applyFont="1" applyFill="1" applyBorder="1" applyAlignment="1" applyProtection="1">
      <alignment horizontal="left" vertical="top"/>
      <protection hidden="1"/>
    </xf>
    <xf numFmtId="0" fontId="14" fillId="0" borderId="1" xfId="0" applyNumberFormat="1" applyFont="1" applyFill="1" applyBorder="1" applyAlignment="1" applyProtection="1">
      <alignment horizontal="left" vertical="center"/>
      <protection hidden="1"/>
    </xf>
    <xf numFmtId="0" fontId="14" fillId="0" borderId="49" xfId="0" applyNumberFormat="1" applyFont="1" applyFill="1" applyBorder="1" applyAlignment="1" applyProtection="1">
      <alignment horizontal="left" vertical="center"/>
      <protection hidden="1"/>
    </xf>
    <xf numFmtId="0" fontId="9" fillId="0" borderId="33" xfId="0" applyNumberFormat="1" applyFont="1" applyFill="1" applyBorder="1" applyAlignment="1" applyProtection="1">
      <alignment horizontal="left" vertical="center"/>
      <protection hidden="1"/>
    </xf>
    <xf numFmtId="0" fontId="10" fillId="0" borderId="1" xfId="0" applyNumberFormat="1" applyFont="1" applyFill="1" applyBorder="1" applyAlignment="1" applyProtection="1">
      <alignment horizontal="left" vertical="center"/>
      <protection hidden="1"/>
    </xf>
    <xf numFmtId="0" fontId="10" fillId="0" borderId="49" xfId="0" applyNumberFormat="1" applyFont="1" applyFill="1" applyBorder="1" applyAlignment="1" applyProtection="1">
      <alignment horizontal="left" vertical="center"/>
      <protection hidden="1"/>
    </xf>
    <xf numFmtId="0" fontId="28" fillId="6" borderId="54" xfId="0" applyNumberFormat="1" applyFont="1" applyFill="1" applyBorder="1" applyAlignment="1" applyProtection="1">
      <alignment horizontal="center" vertical="top"/>
      <protection hidden="1"/>
    </xf>
    <xf numFmtId="0" fontId="28" fillId="6" borderId="17" xfId="0" applyNumberFormat="1" applyFont="1" applyFill="1" applyBorder="1" applyAlignment="1" applyProtection="1">
      <alignment horizontal="center" vertical="center"/>
      <protection hidden="1"/>
    </xf>
    <xf numFmtId="0" fontId="28" fillId="6" borderId="23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vertical="top"/>
      <protection hidden="1"/>
    </xf>
    <xf numFmtId="167" fontId="10" fillId="0" borderId="1" xfId="0" applyNumberFormat="1" applyFont="1" applyFill="1" applyBorder="1" applyAlignment="1" applyProtection="1">
      <alignment horizontal="center" vertical="top"/>
      <protection hidden="1"/>
    </xf>
    <xf numFmtId="167" fontId="10" fillId="0" borderId="2" xfId="0" applyNumberFormat="1" applyFont="1" applyFill="1" applyBorder="1" applyAlignment="1" applyProtection="1">
      <alignment horizontal="center" vertical="top"/>
      <protection hidden="1"/>
    </xf>
    <xf numFmtId="167" fontId="10" fillId="0" borderId="32" xfId="0" applyNumberFormat="1" applyFont="1" applyFill="1" applyBorder="1" applyAlignment="1" applyProtection="1">
      <alignment horizontal="center" vertical="top"/>
      <protection hidden="1"/>
    </xf>
    <xf numFmtId="0" fontId="10" fillId="0" borderId="3" xfId="0" applyNumberFormat="1" applyFont="1" applyFill="1" applyBorder="1" applyAlignment="1" applyProtection="1">
      <alignment horizontal="left" vertical="top"/>
      <protection hidden="1"/>
    </xf>
    <xf numFmtId="0" fontId="10" fillId="0" borderId="4" xfId="0" applyNumberFormat="1" applyFont="1" applyFill="1" applyBorder="1" applyAlignment="1" applyProtection="1">
      <alignment vertical="top"/>
      <protection hidden="1"/>
    </xf>
    <xf numFmtId="0" fontId="14" fillId="0" borderId="16" xfId="0" applyNumberFormat="1" applyFont="1" applyFill="1" applyBorder="1" applyAlignment="1" applyProtection="1">
      <alignment vertical="top"/>
      <protection hidden="1"/>
    </xf>
    <xf numFmtId="0" fontId="14" fillId="0" borderId="23" xfId="0" applyNumberFormat="1" applyFont="1" applyFill="1" applyBorder="1" applyAlignment="1" applyProtection="1">
      <alignment horizontal="center" vertical="top"/>
      <protection hidden="1"/>
    </xf>
    <xf numFmtId="0" fontId="9" fillId="0" borderId="2" xfId="0" applyNumberFormat="1" applyFont="1" applyFill="1" applyBorder="1" applyAlignment="1" applyProtection="1">
      <alignment horizontal="left" vertical="top" wrapText="1"/>
      <protection hidden="1"/>
    </xf>
    <xf numFmtId="0" fontId="9" fillId="0" borderId="4" xfId="0" applyNumberFormat="1" applyFont="1" applyFill="1" applyBorder="1" applyAlignment="1" applyProtection="1">
      <alignment horizontal="left" vertical="top" wrapText="1"/>
      <protection hidden="1"/>
    </xf>
    <xf numFmtId="0" fontId="28" fillId="6" borderId="51" xfId="0" applyNumberFormat="1" applyFont="1" applyFill="1" applyBorder="1" applyAlignment="1" applyProtection="1">
      <alignment horizontal="center" vertical="top" wrapText="1"/>
      <protection hidden="1"/>
    </xf>
    <xf numFmtId="0" fontId="28" fillId="6" borderId="48" xfId="0" applyNumberFormat="1" applyFont="1" applyFill="1" applyBorder="1" applyAlignment="1" applyProtection="1">
      <alignment horizontal="center" vertical="top" wrapText="1"/>
      <protection hidden="1"/>
    </xf>
    <xf numFmtId="0" fontId="28" fillId="6" borderId="50" xfId="0" applyNumberFormat="1" applyFont="1" applyFill="1" applyBorder="1" applyAlignment="1" applyProtection="1">
      <alignment horizontal="center" vertical="top"/>
      <protection hidden="1"/>
    </xf>
    <xf numFmtId="0" fontId="9" fillId="0" borderId="29" xfId="0" applyNumberFormat="1" applyFont="1" applyFill="1" applyBorder="1" applyAlignment="1" applyProtection="1">
      <alignment horizontal="left" vertical="top"/>
      <protection hidden="1"/>
    </xf>
    <xf numFmtId="0" fontId="9" fillId="0" borderId="50" xfId="0" applyNumberFormat="1" applyFont="1" applyFill="1" applyBorder="1" applyAlignment="1" applyProtection="1">
      <alignment horizontal="left" vertical="top"/>
      <protection hidden="1"/>
    </xf>
    <xf numFmtId="0" fontId="9" fillId="0" borderId="33" xfId="0" applyNumberFormat="1" applyFont="1" applyFill="1" applyBorder="1" applyAlignment="1" applyProtection="1">
      <alignment vertical="top"/>
      <protection hidden="1"/>
    </xf>
    <xf numFmtId="0" fontId="9" fillId="0" borderId="1" xfId="0" applyNumberFormat="1" applyFont="1" applyFill="1" applyBorder="1" applyAlignment="1" applyProtection="1">
      <alignment vertical="top"/>
      <protection hidden="1"/>
    </xf>
    <xf numFmtId="0" fontId="19" fillId="0" borderId="33" xfId="0" applyNumberFormat="1" applyFont="1" applyFill="1" applyBorder="1" applyAlignment="1" applyProtection="1">
      <alignment vertical="top" wrapText="1"/>
      <protection hidden="1"/>
    </xf>
    <xf numFmtId="0" fontId="10" fillId="0" borderId="29" xfId="0" applyNumberFormat="1" applyFont="1" applyFill="1" applyBorder="1" applyAlignment="1" applyProtection="1">
      <alignment horizontal="center" vertical="top" wrapText="1"/>
      <protection hidden="1"/>
    </xf>
    <xf numFmtId="0" fontId="19" fillId="0" borderId="1" xfId="0" applyNumberFormat="1" applyFont="1" applyFill="1" applyBorder="1" applyAlignment="1" applyProtection="1">
      <alignment vertical="top" wrapText="1"/>
      <protection hidden="1"/>
    </xf>
    <xf numFmtId="0" fontId="19" fillId="0" borderId="49" xfId="0" applyNumberFormat="1" applyFont="1" applyFill="1" applyBorder="1" applyAlignment="1" applyProtection="1">
      <alignment vertical="top" wrapText="1"/>
      <protection hidden="1"/>
    </xf>
    <xf numFmtId="0" fontId="10" fillId="0" borderId="5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1" xfId="0" applyNumberFormat="1" applyFont="1" applyFill="1" applyBorder="1" applyAlignment="1" applyProtection="1">
      <alignment vertical="top" wrapText="1"/>
      <protection hidden="1"/>
    </xf>
    <xf numFmtId="0" fontId="20" fillId="0" borderId="49" xfId="0" applyNumberFormat="1" applyFont="1" applyFill="1" applyBorder="1" applyAlignment="1" applyProtection="1">
      <alignment vertical="top" wrapText="1"/>
      <protection hidden="1"/>
    </xf>
    <xf numFmtId="0" fontId="19" fillId="0" borderId="3" xfId="0" applyNumberFormat="1" applyFont="1" applyFill="1" applyBorder="1" applyAlignment="1" applyProtection="1">
      <alignment vertical="top" wrapText="1"/>
      <protection hidden="1"/>
    </xf>
    <xf numFmtId="0" fontId="10" fillId="0" borderId="4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NumberFormat="1" applyFont="1" applyFill="1" applyBorder="1" applyAlignment="1" applyProtection="1">
      <alignment vertical="top" wrapText="1"/>
      <protection hidden="1"/>
    </xf>
    <xf numFmtId="0" fontId="14" fillId="4" borderId="0" xfId="0" applyNumberFormat="1" applyFont="1" applyFill="1" applyBorder="1" applyAlignment="1" applyProtection="1">
      <alignment vertical="top" wrapText="1"/>
      <protection hidden="1"/>
    </xf>
    <xf numFmtId="0" fontId="14" fillId="4" borderId="0" xfId="0" applyNumberFormat="1" applyFont="1" applyFill="1" applyBorder="1" applyAlignment="1" applyProtection="1">
      <alignment horizontal="center" vertical="top" wrapText="1"/>
      <protection hidden="1"/>
    </xf>
    <xf numFmtId="0" fontId="1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4" xfId="0" applyNumberFormat="1" applyFont="1" applyFill="1" applyBorder="1" applyAlignment="1" applyProtection="1">
      <alignment horizontal="center" vertical="center" wrapText="1"/>
      <protection hidden="1"/>
    </xf>
    <xf numFmtId="3" fontId="1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NumberFormat="1" applyFont="1" applyFill="1" applyBorder="1" applyAlignment="1" applyProtection="1">
      <alignment horizontal="center" vertical="top" wrapText="1"/>
      <protection hidden="1"/>
    </xf>
    <xf numFmtId="3" fontId="14" fillId="0" borderId="32" xfId="0" applyNumberFormat="1" applyFont="1" applyFill="1" applyBorder="1" applyAlignment="1" applyProtection="1">
      <alignment vertical="top" wrapText="1"/>
      <protection hidden="1"/>
    </xf>
    <xf numFmtId="2" fontId="10" fillId="0" borderId="29" xfId="0" applyNumberFormat="1" applyFont="1" applyFill="1" applyBorder="1" applyAlignment="1" applyProtection="1">
      <alignment horizontal="center" vertical="top"/>
      <protection hidden="1"/>
    </xf>
    <xf numFmtId="2" fontId="10" fillId="0" borderId="31" xfId="0" applyNumberFormat="1" applyFont="1" applyFill="1" applyBorder="1" applyAlignment="1" applyProtection="1">
      <alignment horizontal="center" vertical="top"/>
      <protection hidden="1"/>
    </xf>
    <xf numFmtId="0" fontId="10" fillId="0" borderId="1" xfId="0" applyNumberFormat="1" applyFont="1" applyFill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/>
      <protection hidden="1"/>
    </xf>
    <xf numFmtId="3" fontId="9" fillId="0" borderId="56" xfId="0" applyNumberFormat="1" applyFont="1" applyFill="1" applyBorder="1" applyAlignment="1" applyProtection="1">
      <alignment horizontal="center" vertical="top"/>
      <protection hidden="1"/>
    </xf>
    <xf numFmtId="0" fontId="39" fillId="6" borderId="14" xfId="0" applyNumberFormat="1" applyFont="1" applyFill="1" applyBorder="1" applyAlignment="1" applyProtection="1">
      <alignment horizontal="center" vertical="top"/>
      <protection hidden="1"/>
    </xf>
    <xf numFmtId="0" fontId="39" fillId="6" borderId="15" xfId="0" applyNumberFormat="1" applyFont="1" applyFill="1" applyBorder="1" applyAlignment="1" applyProtection="1">
      <alignment horizontal="center" vertical="top"/>
      <protection hidden="1"/>
    </xf>
    <xf numFmtId="0" fontId="39" fillId="6" borderId="43" xfId="0" applyNumberFormat="1" applyFont="1" applyFill="1" applyBorder="1" applyAlignment="1" applyProtection="1">
      <alignment horizontal="center" vertical="top"/>
      <protection hidden="1"/>
    </xf>
    <xf numFmtId="0" fontId="13" fillId="0" borderId="29" xfId="0" applyNumberFormat="1" applyFont="1" applyFill="1" applyBorder="1" applyAlignment="1" applyProtection="1">
      <alignment vertical="top"/>
      <protection hidden="1"/>
    </xf>
    <xf numFmtId="0" fontId="44" fillId="0" borderId="33" xfId="0" applyNumberFormat="1" applyFont="1" applyFill="1" applyBorder="1" applyAlignment="1" applyProtection="1">
      <alignment horizontal="center" vertical="top"/>
      <protection hidden="1"/>
    </xf>
    <xf numFmtId="0" fontId="44" fillId="0" borderId="29" xfId="0" applyNumberFormat="1" applyFont="1" applyFill="1" applyBorder="1" applyAlignment="1" applyProtection="1">
      <alignment horizontal="center" vertical="top"/>
      <protection hidden="1"/>
    </xf>
    <xf numFmtId="0" fontId="44" fillId="0" borderId="31" xfId="0" applyNumberFormat="1" applyFont="1" applyFill="1" applyBorder="1" applyAlignment="1" applyProtection="1">
      <alignment horizontal="center" vertical="top"/>
      <protection hidden="1"/>
    </xf>
    <xf numFmtId="0" fontId="13" fillId="0" borderId="2" xfId="0" applyNumberFormat="1" applyFont="1" applyFill="1" applyBorder="1" applyAlignment="1" applyProtection="1">
      <alignment vertical="top"/>
      <protection hidden="1"/>
    </xf>
    <xf numFmtId="0" fontId="44" fillId="0" borderId="2" xfId="0" applyNumberFormat="1" applyFont="1" applyFill="1" applyBorder="1" applyAlignment="1" applyProtection="1">
      <alignment horizontal="center" vertical="top"/>
      <protection hidden="1"/>
    </xf>
    <xf numFmtId="0" fontId="44" fillId="0" borderId="32" xfId="0" applyNumberFormat="1" applyFont="1" applyFill="1" applyBorder="1" applyAlignment="1" applyProtection="1">
      <alignment horizontal="center" vertical="top"/>
      <protection hidden="1"/>
    </xf>
    <xf numFmtId="167" fontId="14" fillId="0" borderId="1" xfId="0" applyNumberFormat="1" applyFont="1" applyFill="1" applyBorder="1" applyAlignment="1" applyProtection="1">
      <alignment horizontal="center" vertical="top"/>
      <protection hidden="1"/>
    </xf>
    <xf numFmtId="167" fontId="14" fillId="0" borderId="2" xfId="0" applyNumberFormat="1" applyFont="1" applyFill="1" applyBorder="1" applyAlignment="1" applyProtection="1">
      <alignment horizontal="center" vertical="top"/>
      <protection hidden="1"/>
    </xf>
    <xf numFmtId="167" fontId="14" fillId="0" borderId="32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Protection="1">
      <protection hidden="1"/>
    </xf>
    <xf numFmtId="0" fontId="10" fillId="0" borderId="1" xfId="0" applyNumberFormat="1" applyFont="1" applyFill="1" applyBorder="1" applyAlignment="1" applyProtection="1">
      <alignment vertical="top"/>
      <protection hidden="1"/>
    </xf>
    <xf numFmtId="0" fontId="10" fillId="0" borderId="34" xfId="0" applyNumberFormat="1" applyFont="1" applyFill="1" applyBorder="1" applyAlignment="1" applyProtection="1">
      <alignment horizontal="center" vertical="top"/>
      <protection hidden="1"/>
    </xf>
    <xf numFmtId="3" fontId="9" fillId="0" borderId="1" xfId="0" applyNumberFormat="1" applyFont="1" applyFill="1" applyBorder="1" applyAlignment="1" applyProtection="1">
      <alignment horizontal="center" vertical="top"/>
      <protection hidden="1"/>
    </xf>
    <xf numFmtId="0" fontId="33" fillId="6" borderId="57" xfId="0" applyNumberFormat="1" applyFont="1" applyFill="1" applyBorder="1" applyAlignment="1" applyProtection="1">
      <alignment horizontal="center" vertical="top"/>
      <protection hidden="1"/>
    </xf>
    <xf numFmtId="0" fontId="33" fillId="6" borderId="58" xfId="0" applyNumberFormat="1" applyFont="1" applyFill="1" applyBorder="1" applyAlignment="1" applyProtection="1">
      <alignment horizontal="center" vertical="top"/>
      <protection hidden="1"/>
    </xf>
    <xf numFmtId="0" fontId="8" fillId="0" borderId="59" xfId="0" applyNumberFormat="1" applyFont="1" applyFill="1" applyBorder="1" applyAlignment="1" applyProtection="1">
      <alignment horizontal="left" vertical="top"/>
      <protection hidden="1"/>
    </xf>
    <xf numFmtId="3" fontId="7" fillId="0" borderId="31" xfId="0" applyNumberFormat="1" applyFont="1" applyFill="1" applyBorder="1" applyAlignment="1" applyProtection="1">
      <alignment horizontal="left" vertical="top"/>
      <protection hidden="1"/>
    </xf>
    <xf numFmtId="0" fontId="8" fillId="0" borderId="60" xfId="0" applyNumberFormat="1" applyFont="1" applyFill="1" applyBorder="1" applyAlignment="1" applyProtection="1">
      <alignment horizontal="left" vertical="top"/>
      <protection hidden="1"/>
    </xf>
    <xf numFmtId="3" fontId="7" fillId="0" borderId="32" xfId="0" applyNumberFormat="1" applyFont="1" applyFill="1" applyBorder="1" applyAlignment="1" applyProtection="1">
      <alignment horizontal="left" vertical="top"/>
      <protection hidden="1"/>
    </xf>
    <xf numFmtId="0" fontId="7" fillId="0" borderId="60" xfId="0" applyNumberFormat="1" applyFont="1" applyFill="1" applyBorder="1" applyAlignment="1" applyProtection="1">
      <alignment horizontal="left" vertical="top" indent="2"/>
      <protection hidden="1"/>
    </xf>
    <xf numFmtId="0" fontId="7" fillId="0" borderId="36" xfId="0" applyNumberFormat="1" applyFont="1" applyFill="1" applyBorder="1" applyAlignment="1" applyProtection="1">
      <alignment horizontal="left" vertical="top" indent="2"/>
      <protection hidden="1"/>
    </xf>
    <xf numFmtId="0" fontId="9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1" xfId="0" applyNumberFormat="1" applyFont="1" applyFill="1" applyBorder="1" applyAlignment="1" applyProtection="1">
      <alignment horizontal="left" vertical="top"/>
      <protection hidden="1"/>
    </xf>
    <xf numFmtId="166" fontId="8" fillId="0" borderId="32" xfId="0" applyNumberFormat="1" applyFont="1" applyFill="1" applyBorder="1" applyAlignment="1" applyProtection="1">
      <alignment horizontal="center" vertical="top"/>
      <protection hidden="1"/>
    </xf>
    <xf numFmtId="0" fontId="7" fillId="0" borderId="32" xfId="0" applyNumberFormat="1" applyFont="1" applyFill="1" applyBorder="1" applyAlignment="1" applyProtection="1">
      <alignment horizontal="left" vertical="top"/>
      <protection hidden="1"/>
    </xf>
    <xf numFmtId="166" fontId="8" fillId="0" borderId="24" xfId="0" applyNumberFormat="1" applyFont="1" applyFill="1" applyBorder="1" applyAlignment="1" applyProtection="1">
      <alignment horizontal="center" vertical="top"/>
      <protection hidden="1"/>
    </xf>
    <xf numFmtId="167" fontId="14" fillId="0" borderId="16" xfId="0" applyNumberFormat="1" applyFont="1" applyFill="1" applyBorder="1" applyAlignment="1" applyProtection="1">
      <alignment horizontal="center" vertical="top"/>
      <protection hidden="1"/>
    </xf>
    <xf numFmtId="167" fontId="14" fillId="0" borderId="17" xfId="0" applyNumberFormat="1" applyFont="1" applyFill="1" applyBorder="1" applyAlignment="1" applyProtection="1">
      <alignment horizontal="center" vertical="top"/>
      <protection hidden="1"/>
    </xf>
    <xf numFmtId="167" fontId="14" fillId="0" borderId="23" xfId="0" applyNumberFormat="1" applyFont="1" applyFill="1" applyBorder="1" applyAlignment="1" applyProtection="1">
      <alignment horizontal="center" vertical="top"/>
      <protection hidden="1"/>
    </xf>
    <xf numFmtId="0" fontId="9" fillId="2" borderId="55" xfId="0" applyNumberFormat="1" applyFont="1" applyFill="1" applyBorder="1" applyAlignment="1" applyProtection="1">
      <alignment horizontal="center" vertical="top"/>
      <protection hidden="1"/>
    </xf>
    <xf numFmtId="0" fontId="8" fillId="0" borderId="61" xfId="0" applyNumberFormat="1" applyFont="1" applyFill="1" applyBorder="1" applyAlignment="1" applyProtection="1">
      <alignment horizontal="center" vertical="top"/>
      <protection hidden="1"/>
    </xf>
    <xf numFmtId="3" fontId="8" fillId="0" borderId="22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NumberFormat="1" applyFont="1" applyFill="1" applyBorder="1" applyAlignment="1" applyProtection="1">
      <alignment vertical="top"/>
      <protection hidden="1"/>
    </xf>
    <xf numFmtId="167" fontId="14" fillId="0" borderId="33" xfId="0" applyNumberFormat="1" applyFont="1" applyFill="1" applyBorder="1" applyAlignment="1" applyProtection="1">
      <alignment horizontal="center" vertical="top"/>
      <protection hidden="1"/>
    </xf>
    <xf numFmtId="167" fontId="14" fillId="0" borderId="29" xfId="0" applyNumberFormat="1" applyFont="1" applyFill="1" applyBorder="1" applyAlignment="1" applyProtection="1">
      <alignment horizontal="center" vertical="top"/>
      <protection hidden="1"/>
    </xf>
    <xf numFmtId="167" fontId="14" fillId="0" borderId="31" xfId="0" applyNumberFormat="1" applyFont="1" applyFill="1" applyBorder="1" applyAlignment="1" applyProtection="1">
      <alignment horizontal="center" vertical="top"/>
      <protection hidden="1"/>
    </xf>
    <xf numFmtId="0" fontId="14" fillId="0" borderId="3" xfId="0" applyNumberFormat="1" applyFont="1" applyFill="1" applyBorder="1" applyAlignment="1" applyProtection="1">
      <alignment vertical="top"/>
      <protection hidden="1"/>
    </xf>
    <xf numFmtId="0" fontId="14" fillId="0" borderId="4" xfId="0" applyNumberFormat="1" applyFont="1" applyFill="1" applyBorder="1" applyAlignment="1" applyProtection="1">
      <alignment vertical="top"/>
      <protection hidden="1"/>
    </xf>
    <xf numFmtId="0" fontId="39" fillId="6" borderId="3" xfId="0" applyNumberFormat="1" applyFont="1" applyFill="1" applyBorder="1" applyAlignment="1" applyProtection="1">
      <alignment horizontal="center" vertical="top"/>
      <protection hidden="1"/>
    </xf>
    <xf numFmtId="0" fontId="39" fillId="6" borderId="4" xfId="0" applyNumberFormat="1" applyFont="1" applyFill="1" applyBorder="1" applyAlignment="1" applyProtection="1">
      <alignment horizontal="left" vertical="top" indent="1"/>
      <protection hidden="1"/>
    </xf>
    <xf numFmtId="167" fontId="7" fillId="0" borderId="30" xfId="0" applyNumberFormat="1" applyFont="1" applyFill="1" applyBorder="1" applyAlignment="1" applyProtection="1">
      <alignment horizontal="center" vertical="top"/>
      <protection hidden="1"/>
    </xf>
    <xf numFmtId="0" fontId="7" fillId="0" borderId="62" xfId="0" applyNumberFormat="1" applyFont="1" applyFill="1" applyBorder="1" applyAlignment="1" applyProtection="1">
      <alignment horizontal="left" vertical="top"/>
      <protection hidden="1"/>
    </xf>
    <xf numFmtId="167" fontId="7" fillId="0" borderId="0" xfId="0" applyNumberFormat="1" applyFont="1" applyFill="1" applyBorder="1" applyAlignment="1" applyProtection="1">
      <alignment horizontal="center" vertical="top"/>
      <protection hidden="1"/>
    </xf>
    <xf numFmtId="0" fontId="9" fillId="2" borderId="55" xfId="0" applyNumberFormat="1" applyFont="1" applyFill="1" applyBorder="1" applyAlignment="1" applyProtection="1">
      <alignment horizontal="center" vertical="center" wrapText="1"/>
      <protection hidden="1"/>
    </xf>
    <xf numFmtId="3" fontId="13" fillId="0" borderId="11" xfId="0" applyNumberFormat="1" applyFont="1" applyFill="1" applyBorder="1" applyAlignment="1" applyProtection="1">
      <alignment vertical="top"/>
      <protection hidden="1"/>
    </xf>
    <xf numFmtId="3" fontId="14" fillId="0" borderId="1" xfId="0" applyNumberFormat="1" applyFont="1" applyFill="1" applyBorder="1" applyAlignment="1" applyProtection="1">
      <alignment horizontal="left" vertical="top"/>
      <protection hidden="1"/>
    </xf>
    <xf numFmtId="3" fontId="13" fillId="0" borderId="22" xfId="0" applyNumberFormat="1" applyFont="1" applyFill="1" applyBorder="1" applyAlignment="1" applyProtection="1">
      <alignment vertical="top"/>
      <protection hidden="1"/>
    </xf>
    <xf numFmtId="3" fontId="13" fillId="0" borderId="22" xfId="0" applyNumberFormat="1" applyFont="1" applyFill="1" applyBorder="1" applyAlignment="1" applyProtection="1">
      <alignment horizontal="center" vertical="top"/>
      <protection hidden="1"/>
    </xf>
    <xf numFmtId="3" fontId="13" fillId="0" borderId="21" xfId="0" applyNumberFormat="1" applyFont="1" applyFill="1" applyBorder="1" applyAlignment="1" applyProtection="1">
      <alignment horizontal="center" vertical="top"/>
      <protection hidden="1"/>
    </xf>
    <xf numFmtId="0" fontId="7" fillId="0" borderId="60" xfId="0" applyNumberFormat="1" applyFont="1" applyFill="1" applyBorder="1" applyAlignment="1" applyProtection="1">
      <alignment horizontal="right" vertical="top" indent="2"/>
      <protection hidden="1"/>
    </xf>
    <xf numFmtId="0" fontId="7" fillId="0" borderId="36" xfId="0" applyNumberFormat="1" applyFont="1" applyFill="1" applyBorder="1" applyAlignment="1" applyProtection="1">
      <alignment horizontal="right" vertical="top" indent="2"/>
      <protection hidden="1"/>
    </xf>
    <xf numFmtId="0" fontId="13" fillId="0" borderId="61" xfId="0" applyNumberFormat="1" applyFont="1" applyFill="1" applyBorder="1" applyAlignment="1" applyProtection="1">
      <alignment vertical="top"/>
      <protection hidden="1"/>
    </xf>
    <xf numFmtId="3" fontId="9" fillId="0" borderId="61" xfId="0" applyNumberFormat="1" applyFont="1" applyFill="1" applyBorder="1" applyAlignment="1" applyProtection="1">
      <alignment horizontal="center" vertical="top"/>
      <protection hidden="1"/>
    </xf>
    <xf numFmtId="167" fontId="14" fillId="0" borderId="40" xfId="0" applyNumberFormat="1" applyFont="1" applyFill="1" applyBorder="1" applyAlignment="1" applyProtection="1">
      <alignment horizontal="center" vertical="top"/>
      <protection hidden="1"/>
    </xf>
    <xf numFmtId="167" fontId="14" fillId="0" borderId="38" xfId="0" applyNumberFormat="1" applyFont="1" applyFill="1" applyBorder="1" applyAlignment="1" applyProtection="1">
      <alignment horizontal="center" vertical="top"/>
      <protection hidden="1"/>
    </xf>
    <xf numFmtId="0" fontId="14" fillId="0" borderId="24" xfId="0" applyNumberFormat="1" applyFont="1" applyFill="1" applyBorder="1" applyAlignment="1" applyProtection="1">
      <alignment horizontal="center" vertical="top"/>
      <protection hidden="1"/>
    </xf>
    <xf numFmtId="0" fontId="9" fillId="2" borderId="7" xfId="0" applyNumberFormat="1" applyFont="1" applyFill="1" applyBorder="1" applyAlignment="1" applyProtection="1">
      <alignment horizontal="center" vertical="top"/>
      <protection hidden="1"/>
    </xf>
    <xf numFmtId="0" fontId="9" fillId="2" borderId="12" xfId="0" applyNumberFormat="1" applyFont="1" applyFill="1" applyBorder="1" applyAlignment="1" applyProtection="1">
      <alignment horizontal="center" vertical="top"/>
      <protection hidden="1"/>
    </xf>
    <xf numFmtId="0" fontId="9" fillId="2" borderId="13" xfId="0" applyNumberFormat="1" applyFont="1" applyFill="1" applyBorder="1" applyAlignment="1" applyProtection="1">
      <alignment horizontal="center" vertical="top"/>
      <protection hidden="1"/>
    </xf>
    <xf numFmtId="3" fontId="9" fillId="0" borderId="4" xfId="0" applyNumberFormat="1" applyFont="1" applyFill="1" applyBorder="1" applyAlignment="1" applyProtection="1">
      <alignment horizontal="center" vertical="top" wrapText="1"/>
      <protection hidden="1"/>
    </xf>
    <xf numFmtId="0" fontId="33" fillId="6" borderId="8" xfId="0" applyNumberFormat="1" applyFont="1" applyFill="1" applyBorder="1" applyAlignment="1" applyProtection="1">
      <alignment horizontal="center" vertical="top"/>
      <protection hidden="1"/>
    </xf>
    <xf numFmtId="0" fontId="8" fillId="0" borderId="40" xfId="0" applyNumberFormat="1" applyFont="1" applyFill="1" applyBorder="1" applyAlignment="1" applyProtection="1">
      <alignment horizontal="center" vertical="top"/>
      <protection hidden="1"/>
    </xf>
    <xf numFmtId="0" fontId="8" fillId="0" borderId="29" xfId="0" applyNumberFormat="1" applyFont="1" applyFill="1" applyBorder="1" applyAlignment="1" applyProtection="1">
      <alignment horizontal="center" vertical="top"/>
      <protection hidden="1"/>
    </xf>
    <xf numFmtId="49" fontId="28" fillId="6" borderId="15" xfId="0" applyNumberFormat="1" applyFont="1" applyFill="1" applyBorder="1" applyAlignment="1" applyProtection="1">
      <alignment horizontal="center" vertical="top"/>
      <protection hidden="1"/>
    </xf>
    <xf numFmtId="49" fontId="28" fillId="6" borderId="43" xfId="0" applyNumberFormat="1" applyFont="1" applyFill="1" applyBorder="1" applyAlignment="1" applyProtection="1">
      <alignment horizontal="center" vertical="top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49" fontId="28" fillId="6" borderId="17" xfId="0" applyNumberFormat="1" applyFont="1" applyFill="1" applyBorder="1" applyAlignment="1" applyProtection="1">
      <alignment horizontal="center" vertical="top"/>
      <protection hidden="1"/>
    </xf>
    <xf numFmtId="49" fontId="28" fillId="6" borderId="23" xfId="0" applyNumberFormat="1" applyFont="1" applyFill="1" applyBorder="1" applyAlignment="1" applyProtection="1">
      <alignment horizontal="center" vertical="top"/>
      <protection hidden="1"/>
    </xf>
    <xf numFmtId="49" fontId="28" fillId="6" borderId="8" xfId="0" applyNumberFormat="1" applyFont="1" applyFill="1" applyBorder="1" applyAlignment="1" applyProtection="1">
      <alignment horizontal="center" vertical="top"/>
      <protection hidden="1"/>
    </xf>
    <xf numFmtId="0" fontId="28" fillId="6" borderId="4" xfId="0" applyNumberFormat="1" applyFont="1" applyFill="1" applyBorder="1" applyAlignment="1" applyProtection="1">
      <alignment horizontal="center" vertical="top"/>
      <protection hidden="1"/>
    </xf>
    <xf numFmtId="0" fontId="28" fillId="6" borderId="24" xfId="0" applyNumberFormat="1" applyFont="1" applyFill="1" applyBorder="1" applyAlignment="1" applyProtection="1">
      <alignment horizontal="center" vertical="top"/>
      <protection hidden="1"/>
    </xf>
    <xf numFmtId="49" fontId="28" fillId="6" borderId="4" xfId="0" applyNumberFormat="1" applyFont="1" applyFill="1" applyBorder="1" applyAlignment="1" applyProtection="1">
      <alignment horizontal="center" vertical="top"/>
      <protection hidden="1"/>
    </xf>
    <xf numFmtId="49" fontId="28" fillId="6" borderId="37" xfId="0" applyNumberFormat="1" applyFont="1" applyFill="1" applyBorder="1" applyAlignment="1" applyProtection="1">
      <alignment horizontal="center" vertical="top"/>
      <protection hidden="1"/>
    </xf>
    <xf numFmtId="49" fontId="28" fillId="6" borderId="39" xfId="0" applyNumberFormat="1" applyFont="1" applyFill="1" applyBorder="1" applyAlignment="1" applyProtection="1">
      <alignment horizontal="center" vertical="top"/>
      <protection hidden="1"/>
    </xf>
    <xf numFmtId="3" fontId="9" fillId="0" borderId="39" xfId="0" applyNumberFormat="1" applyFont="1" applyFill="1" applyBorder="1" applyAlignment="1" applyProtection="1">
      <alignment horizontal="center" vertical="top" wrapText="1"/>
      <protection hidden="1"/>
    </xf>
    <xf numFmtId="0" fontId="7" fillId="0" borderId="9" xfId="0" applyNumberFormat="1" applyFont="1" applyFill="1" applyBorder="1" applyAlignment="1" applyProtection="1">
      <alignment horizontal="center" vertical="top"/>
      <protection hidden="1"/>
    </xf>
    <xf numFmtId="49" fontId="8" fillId="2" borderId="15" xfId="0" applyNumberFormat="1" applyFont="1" applyFill="1" applyBorder="1" applyAlignment="1" applyProtection="1">
      <alignment horizontal="center" vertical="top"/>
      <protection hidden="1"/>
    </xf>
    <xf numFmtId="0" fontId="8" fillId="2" borderId="43" xfId="0" applyNumberFormat="1" applyFont="1" applyFill="1" applyBorder="1" applyAlignment="1" applyProtection="1">
      <alignment horizontal="center" vertical="top"/>
      <protection hidden="1"/>
    </xf>
    <xf numFmtId="3" fontId="9" fillId="0" borderId="48" xfId="0" applyNumberFormat="1" applyFont="1" applyFill="1" applyBorder="1" applyAlignment="1" applyProtection="1">
      <alignment horizontal="center" vertical="top"/>
      <protection hidden="1"/>
    </xf>
    <xf numFmtId="3" fontId="9" fillId="0" borderId="63" xfId="0" applyNumberFormat="1" applyFont="1" applyFill="1" applyBorder="1" applyAlignment="1" applyProtection="1">
      <alignment horizontal="center" vertical="top"/>
      <protection hidden="1"/>
    </xf>
    <xf numFmtId="0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3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1" xfId="0" applyNumberFormat="1" applyFont="1" applyFill="1" applyBorder="1" applyAlignment="1" applyProtection="1">
      <alignment horizontal="center" vertical="top" wrapText="1"/>
      <protection hidden="1"/>
    </xf>
    <xf numFmtId="0" fontId="13" fillId="2" borderId="64" xfId="0" applyNumberFormat="1" applyFont="1" applyFill="1" applyBorder="1" applyAlignment="1" applyProtection="1">
      <alignment horizontal="center" vertical="top"/>
      <protection hidden="1"/>
    </xf>
    <xf numFmtId="0" fontId="46" fillId="0" borderId="0" xfId="0" applyNumberFormat="1" applyFont="1" applyFill="1" applyBorder="1" applyAlignment="1" applyProtection="1">
      <alignment vertical="top"/>
      <protection hidden="1"/>
    </xf>
    <xf numFmtId="0" fontId="53" fillId="3" borderId="19" xfId="0" applyFont="1" applyFill="1" applyBorder="1" applyAlignment="1">
      <alignment horizontal="center" wrapText="1"/>
    </xf>
    <xf numFmtId="0" fontId="0" fillId="3" borderId="0" xfId="0" applyFill="1"/>
    <xf numFmtId="0" fontId="5" fillId="7" borderId="65" xfId="0" applyFont="1" applyFill="1" applyBorder="1"/>
    <xf numFmtId="0" fontId="5" fillId="7" borderId="66" xfId="0" applyFont="1" applyFill="1" applyBorder="1"/>
    <xf numFmtId="0" fontId="5" fillId="7" borderId="67" xfId="0" applyFont="1" applyFill="1" applyBorder="1"/>
    <xf numFmtId="0" fontId="5" fillId="7" borderId="68" xfId="0" applyFont="1" applyFill="1" applyBorder="1"/>
    <xf numFmtId="0" fontId="5" fillId="7" borderId="0" xfId="0" applyFont="1" applyFill="1" applyBorder="1"/>
    <xf numFmtId="0" fontId="5" fillId="7" borderId="69" xfId="0" applyFont="1" applyFill="1" applyBorder="1"/>
    <xf numFmtId="0" fontId="5" fillId="7" borderId="70" xfId="0" applyFont="1" applyFill="1" applyBorder="1"/>
    <xf numFmtId="0" fontId="5" fillId="7" borderId="71" xfId="0" applyFont="1" applyFill="1" applyBorder="1"/>
    <xf numFmtId="0" fontId="5" fillId="7" borderId="72" xfId="0" applyFont="1" applyFill="1" applyBorder="1"/>
    <xf numFmtId="0" fontId="25" fillId="3" borderId="15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41" fillId="3" borderId="0" xfId="0" applyFont="1" applyFill="1" applyAlignment="1"/>
    <xf numFmtId="0" fontId="8" fillId="0" borderId="3" xfId="0" applyNumberFormat="1" applyFont="1" applyFill="1" applyBorder="1" applyAlignment="1" applyProtection="1">
      <alignment horizontal="left" vertical="top" wrapText="1"/>
      <protection hidden="1"/>
    </xf>
    <xf numFmtId="0" fontId="8" fillId="0" borderId="4" xfId="0" applyNumberFormat="1" applyFont="1" applyFill="1" applyBorder="1" applyAlignment="1" applyProtection="1">
      <alignment horizontal="left" vertical="top" wrapText="1"/>
      <protection hidden="1"/>
    </xf>
    <xf numFmtId="0" fontId="8" fillId="0" borderId="17" xfId="0" applyNumberFormat="1" applyFont="1" applyFill="1" applyBorder="1" applyAlignment="1" applyProtection="1">
      <alignment horizontal="center" vertical="top"/>
      <protection hidden="1"/>
    </xf>
    <xf numFmtId="0" fontId="54" fillId="0" borderId="0" xfId="0" applyFont="1"/>
    <xf numFmtId="0" fontId="54" fillId="0" borderId="2" xfId="0" applyFont="1" applyFill="1" applyBorder="1"/>
    <xf numFmtId="0" fontId="7" fillId="0" borderId="23" xfId="0" applyNumberFormat="1" applyFont="1" applyFill="1" applyBorder="1" applyAlignment="1" applyProtection="1">
      <alignment horizontal="center" vertical="top"/>
      <protection hidden="1"/>
    </xf>
    <xf numFmtId="0" fontId="7" fillId="0" borderId="46" xfId="0" applyNumberFormat="1" applyFont="1" applyFill="1" applyBorder="1" applyAlignment="1" applyProtection="1">
      <alignment horizontal="left" vertical="top"/>
      <protection hidden="1"/>
    </xf>
    <xf numFmtId="0" fontId="8" fillId="0" borderId="46" xfId="0" applyNumberFormat="1" applyFont="1" applyFill="1" applyBorder="1" applyAlignment="1" applyProtection="1">
      <alignment horizontal="left" vertical="top"/>
      <protection hidden="1"/>
    </xf>
    <xf numFmtId="0" fontId="7" fillId="0" borderId="46" xfId="0" applyNumberFormat="1" applyFont="1" applyFill="1" applyBorder="1" applyAlignment="1" applyProtection="1">
      <alignment vertical="top"/>
      <protection hidden="1"/>
    </xf>
    <xf numFmtId="0" fontId="7" fillId="0" borderId="47" xfId="0" applyNumberFormat="1" applyFont="1" applyFill="1" applyBorder="1" applyAlignment="1" applyProtection="1">
      <alignment horizontal="center" vertical="top"/>
      <protection hidden="1"/>
    </xf>
    <xf numFmtId="0" fontId="14" fillId="0" borderId="52" xfId="0" applyNumberFormat="1" applyFont="1" applyFill="1" applyBorder="1" applyAlignment="1" applyProtection="1">
      <alignment horizontal="center" vertical="top"/>
      <protection hidden="1"/>
    </xf>
    <xf numFmtId="0" fontId="14" fillId="0" borderId="46" xfId="0" applyNumberFormat="1" applyFont="1" applyFill="1" applyBorder="1" applyAlignment="1" applyProtection="1">
      <alignment horizontal="left" vertical="top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vertical="top" wrapText="1"/>
      <protection hidden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9" fillId="6" borderId="16" xfId="0" applyFont="1" applyFill="1" applyBorder="1" applyAlignment="1">
      <alignment horizontal="center"/>
    </xf>
    <xf numFmtId="0" fontId="39" fillId="6" borderId="17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7" fillId="0" borderId="16" xfId="0" applyNumberFormat="1" applyFont="1" applyFill="1" applyBorder="1" applyAlignment="1" applyProtection="1">
      <alignment vertical="top"/>
      <protection hidden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8" fillId="6" borderId="51" xfId="0" applyFont="1" applyFill="1" applyBorder="1" applyAlignment="1">
      <alignment horizontal="center"/>
    </xf>
    <xf numFmtId="0" fontId="28" fillId="6" borderId="57" xfId="0" applyFont="1" applyFill="1" applyBorder="1" applyAlignment="1">
      <alignment horizontal="center"/>
    </xf>
    <xf numFmtId="0" fontId="5" fillId="0" borderId="2" xfId="0" applyFont="1" applyFill="1" applyBorder="1"/>
    <xf numFmtId="3" fontId="8" fillId="3" borderId="29" xfId="0" applyNumberFormat="1" applyFont="1" applyFill="1" applyBorder="1" applyAlignment="1" applyProtection="1">
      <alignment horizontal="center" vertical="top"/>
      <protection hidden="1"/>
    </xf>
    <xf numFmtId="0" fontId="13" fillId="3" borderId="57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75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53" xfId="0" applyNumberFormat="1" applyFont="1" applyFill="1" applyBorder="1" applyAlignment="1" applyProtection="1">
      <alignment horizontal="center" vertical="top"/>
      <protection hidden="1"/>
    </xf>
    <xf numFmtId="3" fontId="8" fillId="3" borderId="76" xfId="0" applyNumberFormat="1" applyFont="1" applyFill="1" applyBorder="1" applyAlignment="1" applyProtection="1">
      <alignment horizontal="center" vertical="center"/>
      <protection hidden="1"/>
    </xf>
    <xf numFmtId="0" fontId="9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73" xfId="0" applyNumberFormat="1" applyFont="1" applyFill="1" applyBorder="1" applyAlignment="1" applyProtection="1">
      <alignment horizontal="center" vertical="center"/>
      <protection hidden="1"/>
    </xf>
    <xf numFmtId="3" fontId="9" fillId="3" borderId="53" xfId="0" applyNumberFormat="1" applyFont="1" applyFill="1" applyBorder="1" applyAlignment="1" applyProtection="1">
      <alignment horizontal="center" vertical="center" wrapText="1"/>
      <protection hidden="1"/>
    </xf>
    <xf numFmtId="3" fontId="9" fillId="3" borderId="76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53" xfId="0" applyNumberFormat="1" applyFont="1" applyFill="1" applyBorder="1" applyAlignment="1" applyProtection="1">
      <alignment horizontal="center" vertical="center"/>
      <protection hidden="1"/>
    </xf>
    <xf numFmtId="0" fontId="9" fillId="3" borderId="77" xfId="0" applyNumberFormat="1" applyFont="1" applyFill="1" applyBorder="1" applyAlignment="1" applyProtection="1">
      <alignment horizontal="center" vertical="center" wrapText="1"/>
      <protection hidden="1"/>
    </xf>
    <xf numFmtId="3" fontId="9" fillId="3" borderId="78" xfId="0" applyNumberFormat="1" applyFont="1" applyFill="1" applyBorder="1" applyAlignment="1" applyProtection="1">
      <alignment horizontal="center" vertical="center" wrapText="1"/>
      <protection hidden="1"/>
    </xf>
    <xf numFmtId="3" fontId="9" fillId="3" borderId="7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9" xfId="0" applyNumberFormat="1" applyFont="1" applyFill="1" applyBorder="1" applyAlignment="1" applyProtection="1">
      <alignment horizontal="left" vertical="center"/>
      <protection hidden="1"/>
    </xf>
    <xf numFmtId="3" fontId="8" fillId="3" borderId="2" xfId="0" applyNumberFormat="1" applyFont="1" applyFill="1" applyBorder="1" applyAlignment="1" applyProtection="1">
      <alignment horizontal="center" vertical="top"/>
      <protection hidden="1"/>
    </xf>
    <xf numFmtId="0" fontId="7" fillId="3" borderId="2" xfId="0" applyNumberFormat="1" applyFont="1" applyFill="1" applyBorder="1" applyAlignment="1" applyProtection="1">
      <alignment horizontal="left" vertical="center"/>
      <protection hidden="1"/>
    </xf>
    <xf numFmtId="3" fontId="8" fillId="3" borderId="4" xfId="0" applyNumberFormat="1" applyFont="1" applyFill="1" applyBorder="1" applyAlignment="1" applyProtection="1">
      <alignment horizontal="center" vertical="top"/>
      <protection hidden="1"/>
    </xf>
    <xf numFmtId="0" fontId="7" fillId="3" borderId="4" xfId="0" applyNumberFormat="1" applyFont="1" applyFill="1" applyBorder="1" applyAlignment="1" applyProtection="1">
      <alignment horizontal="left" vertical="center"/>
      <protection hidden="1"/>
    </xf>
    <xf numFmtId="0" fontId="13" fillId="3" borderId="77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75" xfId="0" applyNumberFormat="1" applyFont="1" applyFill="1" applyBorder="1" applyAlignment="1" applyProtection="1">
      <alignment horizontal="center" vertical="center" wrapText="1"/>
      <protection hidden="1"/>
    </xf>
    <xf numFmtId="3" fontId="9" fillId="3" borderId="53" xfId="0" applyNumberFormat="1" applyFont="1" applyFill="1" applyBorder="1" applyAlignment="1" applyProtection="1">
      <alignment vertical="center" wrapText="1"/>
      <protection hidden="1"/>
    </xf>
    <xf numFmtId="0" fontId="10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7" xfId="0" applyNumberFormat="1" applyFont="1" applyFill="1" applyBorder="1" applyAlignment="1" applyProtection="1">
      <alignment horizontal="center" vertical="top"/>
      <protection hidden="1"/>
    </xf>
    <xf numFmtId="0" fontId="7" fillId="0" borderId="38" xfId="0" applyNumberFormat="1" applyFont="1" applyFill="1" applyBorder="1" applyAlignment="1" applyProtection="1">
      <alignment horizontal="left" vertical="top"/>
      <protection hidden="1"/>
    </xf>
    <xf numFmtId="3" fontId="8" fillId="0" borderId="42" xfId="0" applyNumberFormat="1" applyFont="1" applyFill="1" applyBorder="1" applyAlignment="1" applyProtection="1">
      <alignment horizontal="center" vertical="top"/>
      <protection hidden="1"/>
    </xf>
    <xf numFmtId="0" fontId="7" fillId="0" borderId="39" xfId="0" applyNumberFormat="1" applyFont="1" applyFill="1" applyBorder="1" applyAlignment="1" applyProtection="1">
      <alignment horizontal="left" vertical="top"/>
      <protection hidden="1"/>
    </xf>
    <xf numFmtId="0" fontId="33" fillId="6" borderId="17" xfId="0" applyNumberFormat="1" applyFont="1" applyFill="1" applyBorder="1" applyAlignment="1" applyProtection="1">
      <alignment horizontal="center" vertical="center"/>
      <protection hidden="1"/>
    </xf>
    <xf numFmtId="0" fontId="33" fillId="6" borderId="80" xfId="0" applyNumberFormat="1" applyFont="1" applyFill="1" applyBorder="1" applyAlignment="1" applyProtection="1">
      <alignment horizontal="left" vertical="center"/>
      <protection hidden="1"/>
    </xf>
    <xf numFmtId="0" fontId="28" fillId="6" borderId="17" xfId="0" applyNumberFormat="1" applyFont="1" applyFill="1" applyBorder="1" applyAlignment="1" applyProtection="1">
      <alignment horizontal="center" vertical="top"/>
      <protection hidden="1"/>
    </xf>
    <xf numFmtId="0" fontId="28" fillId="6" borderId="23" xfId="0" applyNumberFormat="1" applyFont="1" applyFill="1" applyBorder="1" applyAlignment="1" applyProtection="1">
      <alignment horizontal="center" vertical="top"/>
      <protection hidden="1"/>
    </xf>
    <xf numFmtId="0" fontId="39" fillId="6" borderId="37" xfId="0" applyNumberFormat="1" applyFont="1" applyFill="1" applyBorder="1" applyAlignment="1" applyProtection="1">
      <alignment horizontal="center" vertical="center"/>
      <protection hidden="1"/>
    </xf>
    <xf numFmtId="0" fontId="39" fillId="6" borderId="23" xfId="0" applyNumberFormat="1" applyFont="1" applyFill="1" applyBorder="1" applyAlignment="1" applyProtection="1">
      <alignment horizontal="center" vertical="center"/>
      <protection hidden="1"/>
    </xf>
    <xf numFmtId="0" fontId="10" fillId="0" borderId="60" xfId="0" applyNumberFormat="1" applyFont="1" applyFill="1" applyBorder="1" applyAlignment="1" applyProtection="1">
      <alignment horizontal="left" vertical="top"/>
      <protection hidden="1"/>
    </xf>
    <xf numFmtId="0" fontId="28" fillId="6" borderId="16" xfId="0" applyNumberFormat="1" applyFont="1" applyFill="1" applyBorder="1" applyAlignment="1" applyProtection="1">
      <alignment horizontal="center" vertical="center"/>
      <protection hidden="1"/>
    </xf>
    <xf numFmtId="0" fontId="28" fillId="6" borderId="14" xfId="0" applyNumberFormat="1" applyFont="1" applyFill="1" applyBorder="1" applyAlignment="1" applyProtection="1">
      <alignment horizontal="center" vertical="top"/>
      <protection hidden="1"/>
    </xf>
    <xf numFmtId="0" fontId="28" fillId="6" borderId="15" xfId="0" applyNumberFormat="1" applyFont="1" applyFill="1" applyBorder="1" applyAlignment="1" applyProtection="1">
      <alignment horizontal="center" vertical="top"/>
      <protection hidden="1"/>
    </xf>
    <xf numFmtId="0" fontId="28" fillId="6" borderId="16" xfId="0" applyNumberFormat="1" applyFont="1" applyFill="1" applyBorder="1" applyAlignment="1" applyProtection="1">
      <alignment horizontal="center" vertical="top"/>
      <protection hidden="1"/>
    </xf>
    <xf numFmtId="0" fontId="28" fillId="6" borderId="57" xfId="0" applyNumberFormat="1" applyFont="1" applyFill="1" applyBorder="1" applyAlignment="1" applyProtection="1">
      <alignment horizontal="center" vertical="top"/>
      <protection hidden="1"/>
    </xf>
    <xf numFmtId="0" fontId="28" fillId="6" borderId="58" xfId="0" applyNumberFormat="1" applyFont="1" applyFill="1" applyBorder="1" applyAlignment="1" applyProtection="1">
      <alignment horizontal="center" vertical="top"/>
      <protection hidden="1"/>
    </xf>
    <xf numFmtId="3" fontId="14" fillId="0" borderId="5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8" fillId="6" borderId="3" xfId="0" applyNumberFormat="1" applyFont="1" applyFill="1" applyBorder="1" applyAlignment="1" applyProtection="1">
      <alignment horizontal="center" vertical="top"/>
      <protection hidden="1"/>
    </xf>
    <xf numFmtId="2" fontId="10" fillId="0" borderId="2" xfId="0" applyNumberFormat="1" applyFont="1" applyFill="1" applyBorder="1" applyAlignment="1" applyProtection="1">
      <alignment horizontal="center" vertical="top"/>
      <protection hidden="1"/>
    </xf>
    <xf numFmtId="2" fontId="10" fillId="0" borderId="32" xfId="0" applyNumberFormat="1" applyFont="1" applyFill="1" applyBorder="1" applyAlignment="1" applyProtection="1">
      <alignment horizontal="center" vertical="top"/>
      <protection hidden="1"/>
    </xf>
    <xf numFmtId="0" fontId="28" fillId="8" borderId="25" xfId="0" applyNumberFormat="1" applyFont="1" applyFill="1" applyBorder="1" applyAlignment="1" applyProtection="1">
      <alignment horizontal="center" vertical="top"/>
      <protection hidden="1"/>
    </xf>
    <xf numFmtId="0" fontId="7" fillId="0" borderId="63" xfId="0" applyNumberFormat="1" applyFont="1" applyFill="1" applyBorder="1" applyAlignment="1" applyProtection="1">
      <alignment vertical="top"/>
      <protection hidden="1"/>
    </xf>
    <xf numFmtId="0" fontId="9" fillId="0" borderId="63" xfId="0" applyNumberFormat="1" applyFont="1" applyFill="1" applyBorder="1" applyAlignment="1" applyProtection="1">
      <alignment vertical="top"/>
      <protection hidden="1"/>
    </xf>
    <xf numFmtId="0" fontId="28" fillId="6" borderId="35" xfId="0" applyNumberFormat="1" applyFont="1" applyFill="1" applyBorder="1" applyAlignment="1" applyProtection="1">
      <alignment vertical="top"/>
      <protection hidden="1"/>
    </xf>
    <xf numFmtId="0" fontId="28" fillId="6" borderId="36" xfId="0" applyNumberFormat="1" applyFont="1" applyFill="1" applyBorder="1" applyAlignment="1" applyProtection="1">
      <alignment vertical="top"/>
      <protection hidden="1"/>
    </xf>
    <xf numFmtId="0" fontId="28" fillId="6" borderId="25" xfId="0" applyNumberFormat="1" applyFont="1" applyFill="1" applyBorder="1" applyAlignment="1" applyProtection="1">
      <alignment horizontal="center" vertical="top"/>
      <protection hidden="1"/>
    </xf>
    <xf numFmtId="0" fontId="28" fillId="6" borderId="27" xfId="0" applyNumberFormat="1" applyFont="1" applyFill="1" applyBorder="1" applyAlignment="1" applyProtection="1">
      <alignment horizontal="center" vertical="top"/>
      <protection hidden="1"/>
    </xf>
    <xf numFmtId="0" fontId="10" fillId="0" borderId="81" xfId="0" applyNumberFormat="1" applyFont="1" applyFill="1" applyBorder="1" applyAlignment="1" applyProtection="1">
      <alignment horizontal="center" vertical="top"/>
      <protection hidden="1"/>
    </xf>
    <xf numFmtId="0" fontId="7" fillId="0" borderId="17" xfId="0" applyNumberFormat="1" applyFont="1" applyFill="1" applyBorder="1" applyAlignment="1" applyProtection="1">
      <alignment horizontal="left" vertical="top"/>
      <protection hidden="1"/>
    </xf>
    <xf numFmtId="0" fontId="28" fillId="6" borderId="26" xfId="0" applyNumberFormat="1" applyFont="1" applyFill="1" applyBorder="1" applyAlignment="1" applyProtection="1">
      <alignment horizontal="center" vertical="top"/>
      <protection hidden="1"/>
    </xf>
    <xf numFmtId="0" fontId="28" fillId="6" borderId="28" xfId="0" applyNumberFormat="1" applyFont="1" applyFill="1" applyBorder="1" applyAlignment="1" applyProtection="1">
      <alignment horizontal="center" vertical="top"/>
      <protection hidden="1"/>
    </xf>
    <xf numFmtId="3" fontId="8" fillId="0" borderId="28" xfId="0" applyNumberFormat="1" applyFont="1" applyFill="1" applyBorder="1" applyAlignment="1" applyProtection="1">
      <alignment horizontal="center" vertical="top"/>
      <protection hidden="1"/>
    </xf>
    <xf numFmtId="2" fontId="1" fillId="0" borderId="31" xfId="0" applyNumberFormat="1" applyFont="1" applyBorder="1" applyAlignment="1" applyProtection="1">
      <alignment horizontal="center"/>
      <protection hidden="1"/>
    </xf>
    <xf numFmtId="2" fontId="1" fillId="0" borderId="32" xfId="0" applyNumberFormat="1" applyFont="1" applyBorder="1" applyAlignment="1" applyProtection="1">
      <alignment horizontal="center"/>
      <protection hidden="1"/>
    </xf>
    <xf numFmtId="0" fontId="28" fillId="6" borderId="13" xfId="0" applyNumberFormat="1" applyFont="1" applyFill="1" applyBorder="1" applyAlignment="1" applyProtection="1">
      <alignment horizontal="center" vertical="top"/>
      <protection hidden="1"/>
    </xf>
    <xf numFmtId="0" fontId="28" fillId="6" borderId="7" xfId="0" applyNumberFormat="1" applyFont="1" applyFill="1" applyBorder="1" applyAlignment="1" applyProtection="1">
      <alignment horizontal="left" vertical="top"/>
      <protection hidden="1"/>
    </xf>
    <xf numFmtId="0" fontId="13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11" borderId="76" xfId="0" applyNumberFormat="1" applyFont="1" applyFill="1" applyBorder="1" applyAlignment="1" applyProtection="1">
      <alignment horizontal="center" vertical="top"/>
      <protection hidden="1"/>
    </xf>
    <xf numFmtId="0" fontId="7" fillId="11" borderId="73" xfId="0" applyNumberFormat="1" applyFont="1" applyFill="1" applyBorder="1" applyAlignment="1" applyProtection="1">
      <alignment horizontal="center" vertical="top"/>
      <protection hidden="1"/>
    </xf>
    <xf numFmtId="0" fontId="9" fillId="11" borderId="58" xfId="0" applyNumberFormat="1" applyFont="1" applyFill="1" applyBorder="1" applyAlignment="1" applyProtection="1">
      <alignment horizontal="center" vertical="top"/>
      <protection hidden="1"/>
    </xf>
    <xf numFmtId="0" fontId="9" fillId="11" borderId="76" xfId="0" applyNumberFormat="1" applyFont="1" applyFill="1" applyBorder="1" applyAlignment="1" applyProtection="1">
      <alignment horizontal="center" vertical="top"/>
      <protection hidden="1"/>
    </xf>
    <xf numFmtId="0" fontId="9" fillId="11" borderId="73" xfId="0" applyNumberFormat="1" applyFont="1" applyFill="1" applyBorder="1" applyAlignment="1" applyProtection="1">
      <alignment horizontal="center" vertical="top"/>
      <protection hidden="1"/>
    </xf>
    <xf numFmtId="0" fontId="7" fillId="11" borderId="53" xfId="0" applyNumberFormat="1" applyFont="1" applyFill="1" applyBorder="1" applyAlignment="1" applyProtection="1">
      <alignment horizontal="center" vertical="top"/>
      <protection hidden="1"/>
    </xf>
    <xf numFmtId="0" fontId="9" fillId="11" borderId="74" xfId="0" applyNumberFormat="1" applyFont="1" applyFill="1" applyBorder="1" applyAlignment="1" applyProtection="1">
      <alignment horizontal="center" vertical="top"/>
      <protection hidden="1"/>
    </xf>
    <xf numFmtId="0" fontId="9" fillId="11" borderId="82" xfId="0" applyNumberFormat="1" applyFont="1" applyFill="1" applyBorder="1" applyAlignment="1" applyProtection="1">
      <alignment horizontal="center" vertical="top"/>
      <protection hidden="1"/>
    </xf>
    <xf numFmtId="0" fontId="8" fillId="3" borderId="57" xfId="0" applyNumberFormat="1" applyFont="1" applyFill="1" applyBorder="1" applyAlignment="1" applyProtection="1">
      <alignment horizontal="center" vertical="center"/>
      <protection hidden="1"/>
    </xf>
    <xf numFmtId="0" fontId="8" fillId="3" borderId="46" xfId="0" applyNumberFormat="1" applyFont="1" applyFill="1" applyBorder="1" applyAlignment="1" applyProtection="1">
      <alignment horizontal="center" vertical="center"/>
      <protection hidden="1"/>
    </xf>
    <xf numFmtId="0" fontId="8" fillId="3" borderId="63" xfId="0" applyNumberFormat="1" applyFont="1" applyFill="1" applyBorder="1" applyAlignment="1" applyProtection="1">
      <alignment horizontal="center" vertical="center"/>
      <protection hidden="1"/>
    </xf>
    <xf numFmtId="0" fontId="13" fillId="3" borderId="74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83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8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74" xfId="0" applyNumberFormat="1" applyFont="1" applyFill="1" applyBorder="1" applyAlignment="1" applyProtection="1">
      <alignment horizontal="center" vertical="center"/>
      <protection hidden="1"/>
    </xf>
    <xf numFmtId="0" fontId="8" fillId="3" borderId="83" xfId="0" applyNumberFormat="1" applyFont="1" applyFill="1" applyBorder="1" applyAlignment="1" applyProtection="1">
      <alignment horizontal="center" vertical="center"/>
      <protection hidden="1"/>
    </xf>
    <xf numFmtId="0" fontId="8" fillId="3" borderId="82" xfId="0" applyNumberFormat="1" applyFont="1" applyFill="1" applyBorder="1" applyAlignment="1" applyProtection="1">
      <alignment horizontal="center" vertical="center"/>
      <protection hidden="1"/>
    </xf>
    <xf numFmtId="0" fontId="9" fillId="3" borderId="83" xfId="0" applyNumberFormat="1" applyFont="1" applyFill="1" applyBorder="1" applyAlignment="1" applyProtection="1">
      <alignment horizontal="center" vertical="center"/>
      <protection hidden="1"/>
    </xf>
    <xf numFmtId="0" fontId="9" fillId="3" borderId="82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NumberFormat="1" applyFont="1" applyFill="1" applyBorder="1" applyAlignment="1" applyProtection="1">
      <alignment horizontal="center" vertical="top"/>
      <protection hidden="1"/>
    </xf>
    <xf numFmtId="0" fontId="13" fillId="3" borderId="57" xfId="0" applyNumberFormat="1" applyFont="1" applyFill="1" applyBorder="1" applyAlignment="1" applyProtection="1">
      <alignment horizontal="center" wrapText="1"/>
      <protection hidden="1"/>
    </xf>
    <xf numFmtId="0" fontId="13" fillId="3" borderId="46" xfId="0" applyNumberFormat="1" applyFont="1" applyFill="1" applyBorder="1" applyAlignment="1" applyProtection="1">
      <alignment horizontal="center" wrapText="1"/>
      <protection hidden="1"/>
    </xf>
    <xf numFmtId="0" fontId="9" fillId="3" borderId="46" xfId="0" applyNumberFormat="1" applyFont="1" applyFill="1" applyBorder="1" applyAlignment="1" applyProtection="1">
      <alignment horizontal="center" vertical="top" wrapText="1"/>
      <protection hidden="1"/>
    </xf>
    <xf numFmtId="0" fontId="9" fillId="3" borderId="46" xfId="0" applyNumberFormat="1" applyFont="1" applyFill="1" applyBorder="1" applyAlignment="1" applyProtection="1">
      <alignment horizontal="center" wrapText="1"/>
      <protection hidden="1"/>
    </xf>
    <xf numFmtId="0" fontId="10" fillId="3" borderId="63" xfId="0" applyNumberFormat="1" applyFont="1" applyFill="1" applyBorder="1" applyAlignment="1" applyProtection="1">
      <alignment horizontal="center" vertical="top" wrapText="1"/>
      <protection hidden="1"/>
    </xf>
    <xf numFmtId="0" fontId="10" fillId="3" borderId="46" xfId="0" applyNumberFormat="1" applyFont="1" applyFill="1" applyBorder="1" applyAlignment="1" applyProtection="1">
      <alignment horizontal="center" vertical="top" wrapText="1"/>
      <protection hidden="1"/>
    </xf>
    <xf numFmtId="0" fontId="13" fillId="3" borderId="46" xfId="0" applyNumberFormat="1" applyFont="1" applyFill="1" applyBorder="1" applyAlignment="1" applyProtection="1">
      <alignment horizontal="center"/>
      <protection hidden="1"/>
    </xf>
    <xf numFmtId="0" fontId="10" fillId="3" borderId="46" xfId="0" applyNumberFormat="1" applyFont="1" applyFill="1" applyBorder="1" applyAlignment="1" applyProtection="1">
      <alignment horizontal="center" vertical="top"/>
      <protection hidden="1"/>
    </xf>
    <xf numFmtId="0" fontId="10" fillId="3" borderId="63" xfId="0" applyNumberFormat="1" applyFont="1" applyFill="1" applyBorder="1" applyAlignment="1" applyProtection="1">
      <alignment horizontal="center" vertical="top"/>
      <protection hidden="1"/>
    </xf>
    <xf numFmtId="0" fontId="13" fillId="3" borderId="46" xfId="0" applyNumberFormat="1" applyFont="1" applyFill="1" applyBorder="1" applyAlignment="1" applyProtection="1">
      <alignment horizontal="center" vertical="top" wrapText="1"/>
      <protection hidden="1"/>
    </xf>
    <xf numFmtId="0" fontId="7" fillId="11" borderId="57" xfId="0" applyNumberFormat="1" applyFont="1" applyFill="1" applyBorder="1" applyAlignment="1" applyProtection="1">
      <alignment horizontal="center" vertical="top"/>
      <protection hidden="1"/>
    </xf>
    <xf numFmtId="0" fontId="7" fillId="11" borderId="63" xfId="0" applyNumberFormat="1" applyFont="1" applyFill="1" applyBorder="1" applyAlignment="1" applyProtection="1">
      <alignment horizontal="center" vertical="top"/>
      <protection hidden="1"/>
    </xf>
    <xf numFmtId="0" fontId="10" fillId="11" borderId="46" xfId="0" applyNumberFormat="1" applyFont="1" applyFill="1" applyBorder="1" applyAlignment="1" applyProtection="1">
      <alignment horizontal="center" vertical="top"/>
      <protection hidden="1"/>
    </xf>
    <xf numFmtId="0" fontId="9" fillId="3" borderId="63" xfId="0" applyNumberFormat="1" applyFont="1" applyFill="1" applyBorder="1" applyAlignment="1" applyProtection="1">
      <alignment horizontal="center" vertical="top" wrapText="1"/>
      <protection hidden="1"/>
    </xf>
    <xf numFmtId="0" fontId="9" fillId="11" borderId="46" xfId="0" applyNumberFormat="1" applyFont="1" applyFill="1" applyBorder="1" applyAlignment="1" applyProtection="1">
      <alignment horizontal="center" vertical="top"/>
      <protection hidden="1"/>
    </xf>
    <xf numFmtId="0" fontId="10" fillId="3" borderId="46" xfId="0" applyNumberFormat="1" applyFont="1" applyFill="1" applyBorder="1" applyAlignment="1" applyProtection="1">
      <alignment horizontal="center" wrapText="1"/>
      <protection hidden="1"/>
    </xf>
    <xf numFmtId="0" fontId="13" fillId="3" borderId="50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63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63" xfId="0" applyNumberFormat="1" applyFont="1" applyFill="1" applyBorder="1" applyAlignment="1" applyProtection="1">
      <alignment horizontal="center" vertical="center" wrapText="1"/>
      <protection hidden="1"/>
    </xf>
    <xf numFmtId="3" fontId="9" fillId="3" borderId="4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vertical="top" wrapText="1"/>
      <protection hidden="1"/>
    </xf>
    <xf numFmtId="3" fontId="14" fillId="0" borderId="24" xfId="0" applyNumberFormat="1" applyFont="1" applyFill="1" applyBorder="1" applyAlignment="1" applyProtection="1">
      <alignment vertical="top" wrapText="1"/>
      <protection hidden="1"/>
    </xf>
    <xf numFmtId="0" fontId="10" fillId="0" borderId="38" xfId="0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12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>
      <alignment horizontal="center"/>
    </xf>
    <xf numFmtId="0" fontId="14" fillId="0" borderId="16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12" borderId="1" xfId="0" applyNumberFormat="1" applyFont="1" applyFill="1" applyBorder="1" applyAlignment="1" applyProtection="1">
      <alignment horizontal="center" vertical="center"/>
      <protection hidden="1"/>
    </xf>
    <xf numFmtId="0" fontId="28" fillId="6" borderId="17" xfId="0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10" fillId="0" borderId="32" xfId="0" applyNumberFormat="1" applyFont="1" applyBorder="1" applyAlignment="1">
      <alignment horizontal="center"/>
    </xf>
    <xf numFmtId="167" fontId="10" fillId="0" borderId="38" xfId="0" applyNumberFormat="1" applyFont="1" applyBorder="1" applyAlignment="1">
      <alignment horizontal="center"/>
    </xf>
    <xf numFmtId="167" fontId="7" fillId="0" borderId="1" xfId="0" applyNumberFormat="1" applyFont="1" applyFill="1" applyBorder="1" applyAlignment="1" applyProtection="1">
      <alignment vertical="top"/>
      <protection hidden="1"/>
    </xf>
    <xf numFmtId="167" fontId="7" fillId="0" borderId="2" xfId="0" applyNumberFormat="1" applyFont="1" applyFill="1" applyBorder="1" applyAlignment="1" applyProtection="1">
      <alignment vertical="top"/>
      <protection hidden="1"/>
    </xf>
    <xf numFmtId="0" fontId="10" fillId="0" borderId="0" xfId="0" applyFont="1" applyFill="1" applyBorder="1"/>
    <xf numFmtId="0" fontId="10" fillId="12" borderId="38" xfId="0" applyNumberFormat="1" applyFont="1" applyFill="1" applyBorder="1" applyAlignment="1">
      <alignment horizontal="center"/>
    </xf>
    <xf numFmtId="0" fontId="10" fillId="12" borderId="2" xfId="0" applyNumberFormat="1" applyFont="1" applyFill="1" applyBorder="1" applyAlignment="1">
      <alignment horizontal="center"/>
    </xf>
    <xf numFmtId="0" fontId="10" fillId="12" borderId="32" xfId="0" applyNumberFormat="1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28" fillId="6" borderId="8" xfId="0" applyNumberFormat="1" applyFont="1" applyFill="1" applyBorder="1" applyAlignment="1" applyProtection="1">
      <alignment horizontal="center" vertical="top"/>
      <protection hidden="1"/>
    </xf>
    <xf numFmtId="0" fontId="28" fillId="6" borderId="43" xfId="0" applyNumberFormat="1" applyFont="1" applyFill="1" applyBorder="1" applyAlignment="1" applyProtection="1">
      <alignment horizontal="center" vertical="top"/>
      <protection hidden="1"/>
    </xf>
    <xf numFmtId="0" fontId="9" fillId="0" borderId="59" xfId="0" applyNumberFormat="1" applyFont="1" applyFill="1" applyBorder="1" applyAlignment="1" applyProtection="1">
      <alignment horizontal="left" vertical="top"/>
      <protection hidden="1"/>
    </xf>
    <xf numFmtId="0" fontId="9" fillId="0" borderId="60" xfId="0" applyNumberFormat="1" applyFont="1" applyFill="1" applyBorder="1" applyAlignment="1" applyProtection="1">
      <alignment horizontal="left" vertical="top"/>
      <protection hidden="1"/>
    </xf>
    <xf numFmtId="3" fontId="14" fillId="0" borderId="42" xfId="0" applyNumberFormat="1" applyFont="1" applyFill="1" applyBorder="1" applyAlignment="1" applyProtection="1">
      <alignment horizontal="center" vertical="top"/>
      <protection hidden="1"/>
    </xf>
    <xf numFmtId="3" fontId="10" fillId="0" borderId="1" xfId="0" applyNumberFormat="1" applyFont="1" applyFill="1" applyBorder="1" applyAlignment="1" applyProtection="1">
      <alignment horizontal="left" vertical="top"/>
      <protection hidden="1"/>
    </xf>
    <xf numFmtId="3" fontId="10" fillId="0" borderId="3" xfId="0" applyNumberFormat="1" applyFont="1" applyFill="1" applyBorder="1" applyAlignment="1" applyProtection="1">
      <alignment vertical="top"/>
      <protection hidden="1"/>
    </xf>
    <xf numFmtId="0" fontId="28" fillId="6" borderId="37" xfId="0" applyNumberFormat="1" applyFont="1" applyFill="1" applyBorder="1" applyAlignment="1" applyProtection="1">
      <alignment horizontal="center" vertical="top"/>
      <protection hidden="1"/>
    </xf>
    <xf numFmtId="0" fontId="9" fillId="12" borderId="37" xfId="0" applyNumberFormat="1" applyFont="1" applyFill="1" applyBorder="1" applyAlignment="1" applyProtection="1">
      <alignment horizontal="center" vertical="top"/>
      <protection hidden="1"/>
    </xf>
    <xf numFmtId="0" fontId="9" fillId="12" borderId="17" xfId="0" applyNumberFormat="1" applyFont="1" applyFill="1" applyBorder="1" applyAlignment="1" applyProtection="1">
      <alignment horizontal="center" vertical="top"/>
      <protection hidden="1"/>
    </xf>
    <xf numFmtId="0" fontId="10" fillId="0" borderId="60" xfId="0" applyNumberFormat="1" applyFont="1" applyFill="1" applyBorder="1" applyAlignment="1" applyProtection="1">
      <alignment vertical="top"/>
      <protection hidden="1"/>
    </xf>
    <xf numFmtId="0" fontId="10" fillId="0" borderId="84" xfId="0" applyNumberFormat="1" applyFont="1" applyFill="1" applyBorder="1" applyAlignment="1" applyProtection="1">
      <alignment vertical="top"/>
      <protection hidden="1"/>
    </xf>
    <xf numFmtId="3" fontId="9" fillId="0" borderId="23" xfId="0" applyNumberFormat="1" applyFont="1" applyFill="1" applyBorder="1" applyAlignment="1" applyProtection="1">
      <alignment horizontal="center" vertical="center"/>
      <protection hidden="1"/>
    </xf>
    <xf numFmtId="3" fontId="9" fillId="0" borderId="32" xfId="0" applyNumberFormat="1" applyFont="1" applyFill="1" applyBorder="1" applyAlignment="1" applyProtection="1">
      <alignment horizontal="center" vertical="center"/>
      <protection hidden="1"/>
    </xf>
    <xf numFmtId="3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/>
    <xf numFmtId="0" fontId="0" fillId="0" borderId="0" xfId="0" applyFill="1"/>
    <xf numFmtId="0" fontId="3" fillId="0" borderId="2" xfId="0" applyFont="1" applyFill="1" applyBorder="1"/>
    <xf numFmtId="0" fontId="2" fillId="13" borderId="85" xfId="0" applyFont="1" applyFill="1" applyBorder="1" applyAlignment="1" applyProtection="1">
      <alignment horizontal="center" vertical="center" wrapText="1"/>
    </xf>
    <xf numFmtId="0" fontId="55" fillId="6" borderId="11" xfId="0" applyNumberFormat="1" applyFont="1" applyFill="1" applyBorder="1" applyAlignment="1" applyProtection="1">
      <alignment horizontal="center" vertical="top"/>
    </xf>
    <xf numFmtId="0" fontId="0" fillId="0" borderId="2" xfId="0" applyFont="1" applyFill="1" applyBorder="1"/>
    <xf numFmtId="165" fontId="2" fillId="13" borderId="86" xfId="2" applyNumberFormat="1" applyFont="1" applyFill="1" applyBorder="1" applyAlignment="1" applyProtection="1">
      <alignment horizontal="center" wrapText="1"/>
    </xf>
    <xf numFmtId="173" fontId="5" fillId="0" borderId="2" xfId="0" applyNumberFormat="1" applyFont="1" applyFill="1" applyBorder="1" applyAlignment="1">
      <alignment horizontal="center"/>
    </xf>
    <xf numFmtId="173" fontId="54" fillId="0" borderId="2" xfId="2" applyNumberFormat="1" applyFont="1" applyFill="1" applyBorder="1" applyAlignment="1" applyProtection="1">
      <alignment horizontal="center"/>
    </xf>
    <xf numFmtId="165" fontId="54" fillId="0" borderId="2" xfId="2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3" fontId="54" fillId="0" borderId="2" xfId="2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  <protection hidden="1"/>
    </xf>
    <xf numFmtId="0" fontId="33" fillId="6" borderId="14" xfId="0" applyNumberFormat="1" applyFont="1" applyFill="1" applyBorder="1" applyAlignment="1" applyProtection="1">
      <alignment horizontal="center" vertical="center"/>
      <protection hidden="1"/>
    </xf>
    <xf numFmtId="167" fontId="7" fillId="0" borderId="33" xfId="0" applyNumberFormat="1" applyFont="1" applyFill="1" applyBorder="1" applyAlignment="1" applyProtection="1">
      <alignment horizontal="center" vertical="center"/>
      <protection hidden="1"/>
    </xf>
    <xf numFmtId="167" fontId="7" fillId="0" borderId="45" xfId="0" applyNumberFormat="1" applyFont="1" applyFill="1" applyBorder="1" applyAlignment="1" applyProtection="1">
      <alignment horizontal="center" vertical="center"/>
      <protection hidden="1"/>
    </xf>
    <xf numFmtId="3" fontId="8" fillId="0" borderId="3" xfId="0" applyNumberFormat="1" applyFont="1" applyFill="1" applyBorder="1" applyAlignment="1" applyProtection="1">
      <alignment horizontal="center" vertical="center"/>
      <protection hidden="1"/>
    </xf>
    <xf numFmtId="3" fontId="8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33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5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3" xfId="0" applyNumberFormat="1" applyFont="1" applyFill="1" applyBorder="1" applyAlignment="1" applyProtection="1">
      <alignment horizontal="center" vertical="center"/>
      <protection hidden="1"/>
    </xf>
    <xf numFmtId="166" fontId="9" fillId="0" borderId="4" xfId="0" applyNumberFormat="1" applyFont="1" applyFill="1" applyBorder="1" applyAlignment="1" applyProtection="1">
      <alignment horizontal="center" vertical="center"/>
      <protection hidden="1"/>
    </xf>
    <xf numFmtId="166" fontId="9" fillId="0" borderId="39" xfId="0" applyNumberFormat="1" applyFont="1" applyFill="1" applyBorder="1" applyAlignment="1" applyProtection="1">
      <alignment horizontal="center" vertical="center"/>
      <protection hidden="1"/>
    </xf>
    <xf numFmtId="3" fontId="10" fillId="0" borderId="1" xfId="0" applyNumberFormat="1" applyFont="1" applyFill="1" applyBorder="1" applyAlignment="1" applyProtection="1">
      <alignment vertical="top"/>
      <protection hidden="1"/>
    </xf>
    <xf numFmtId="3" fontId="9" fillId="0" borderId="41" xfId="0" applyNumberFormat="1" applyFont="1" applyFill="1" applyBorder="1" applyAlignment="1" applyProtection="1">
      <alignment horizontal="center" vertical="top"/>
      <protection hidden="1"/>
    </xf>
    <xf numFmtId="0" fontId="7" fillId="0" borderId="63" xfId="0" applyNumberFormat="1" applyFont="1" applyFill="1" applyBorder="1" applyAlignment="1" applyProtection="1">
      <alignment horizontal="left" vertical="top"/>
      <protection hidden="1"/>
    </xf>
    <xf numFmtId="3" fontId="9" fillId="0" borderId="27" xfId="0" applyNumberFormat="1" applyFont="1" applyFill="1" applyBorder="1" applyAlignment="1" applyProtection="1">
      <alignment horizontal="center" vertical="top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6" borderId="39" xfId="0" applyNumberFormat="1" applyFont="1" applyFill="1" applyBorder="1" applyAlignment="1" applyProtection="1">
      <alignment horizontal="center" vertical="top"/>
      <protection hidden="1"/>
    </xf>
    <xf numFmtId="0" fontId="7" fillId="0" borderId="2" xfId="0" applyNumberFormat="1" applyFont="1" applyFill="1" applyBorder="1" applyAlignment="1" applyProtection="1">
      <alignment horizontal="center" vertical="top"/>
      <protection hidden="1"/>
    </xf>
    <xf numFmtId="0" fontId="28" fillId="6" borderId="2" xfId="0" applyNumberFormat="1" applyFont="1" applyFill="1" applyBorder="1" applyAlignment="1" applyProtection="1">
      <alignment horizontal="center" vertical="top"/>
      <protection hidden="1"/>
    </xf>
    <xf numFmtId="3" fontId="9" fillId="0" borderId="60" xfId="0" applyNumberFormat="1" applyFont="1" applyFill="1" applyBorder="1" applyAlignment="1" applyProtection="1">
      <alignment horizontal="center" vertical="top"/>
      <protection hidden="1"/>
    </xf>
    <xf numFmtId="0" fontId="7" fillId="0" borderId="4" xfId="0" applyNumberFormat="1" applyFont="1" applyFill="1" applyBorder="1" applyAlignment="1" applyProtection="1">
      <alignment horizontal="center" vertical="top"/>
      <protection hidden="1"/>
    </xf>
    <xf numFmtId="167" fontId="10" fillId="0" borderId="40" xfId="0" applyNumberFormat="1" applyFont="1" applyFill="1" applyBorder="1" applyAlignment="1" applyProtection="1">
      <alignment horizontal="center" vertical="top"/>
      <protection hidden="1"/>
    </xf>
    <xf numFmtId="167" fontId="10" fillId="0" borderId="38" xfId="0" applyNumberFormat="1" applyFont="1" applyFill="1" applyBorder="1" applyAlignment="1" applyProtection="1">
      <alignment horizontal="center" vertical="top"/>
      <protection hidden="1"/>
    </xf>
    <xf numFmtId="0" fontId="33" fillId="6" borderId="34" xfId="0" applyNumberFormat="1" applyFont="1" applyFill="1" applyBorder="1" applyAlignment="1" applyProtection="1">
      <alignment horizontal="center" vertical="top"/>
      <protection hidden="1"/>
    </xf>
    <xf numFmtId="0" fontId="33" fillId="6" borderId="6" xfId="0" applyNumberFormat="1" applyFont="1" applyFill="1" applyBorder="1" applyAlignment="1" applyProtection="1">
      <alignment horizontal="center" vertical="top"/>
      <protection hidden="1"/>
    </xf>
    <xf numFmtId="2" fontId="10" fillId="0" borderId="30" xfId="0" applyNumberFormat="1" applyFont="1" applyFill="1" applyBorder="1" applyAlignment="1" applyProtection="1">
      <alignment horizontal="center" vertical="top"/>
      <protection hidden="1"/>
    </xf>
    <xf numFmtId="2" fontId="10" fillId="0" borderId="5" xfId="0" applyNumberFormat="1" applyFont="1" applyFill="1" applyBorder="1" applyAlignment="1" applyProtection="1">
      <alignment horizontal="center" vertical="top"/>
      <protection hidden="1"/>
    </xf>
    <xf numFmtId="3" fontId="9" fillId="0" borderId="38" xfId="0" applyNumberFormat="1" applyFont="1" applyFill="1" applyBorder="1" applyAlignment="1" applyProtection="1">
      <alignment vertical="center"/>
      <protection hidden="1"/>
    </xf>
    <xf numFmtId="3" fontId="9" fillId="0" borderId="39" xfId="0" applyNumberFormat="1" applyFont="1" applyFill="1" applyBorder="1" applyAlignment="1" applyProtection="1">
      <alignment vertical="center"/>
      <protection hidden="1"/>
    </xf>
    <xf numFmtId="3" fontId="9" fillId="0" borderId="35" xfId="0" applyNumberFormat="1" applyFont="1" applyFill="1" applyBorder="1" applyAlignment="1" applyProtection="1">
      <alignment vertical="top"/>
      <protection hidden="1"/>
    </xf>
    <xf numFmtId="3" fontId="9" fillId="0" borderId="25" xfId="0" applyNumberFormat="1" applyFont="1" applyFill="1" applyBorder="1" applyAlignment="1" applyProtection="1">
      <alignment vertical="top"/>
      <protection hidden="1"/>
    </xf>
    <xf numFmtId="3" fontId="9" fillId="0" borderId="60" xfId="0" applyNumberFormat="1" applyFont="1" applyFill="1" applyBorder="1" applyAlignment="1" applyProtection="1">
      <alignment vertical="top"/>
      <protection hidden="1"/>
    </xf>
    <xf numFmtId="3" fontId="9" fillId="0" borderId="41" xfId="0" applyNumberFormat="1" applyFont="1" applyFill="1" applyBorder="1" applyAlignment="1" applyProtection="1">
      <alignment vertical="top"/>
      <protection hidden="1"/>
    </xf>
    <xf numFmtId="3" fontId="9" fillId="0" borderId="27" xfId="0" applyNumberFormat="1" applyFont="1" applyFill="1" applyBorder="1" applyAlignment="1" applyProtection="1">
      <alignment vertical="top"/>
      <protection hidden="1"/>
    </xf>
    <xf numFmtId="0" fontId="8" fillId="2" borderId="79" xfId="0" applyNumberFormat="1" applyFont="1" applyFill="1" applyBorder="1" applyAlignment="1" applyProtection="1">
      <alignment vertical="top"/>
      <protection hidden="1"/>
    </xf>
    <xf numFmtId="3" fontId="9" fillId="0" borderId="34" xfId="0" applyNumberFormat="1" applyFont="1" applyFill="1" applyBorder="1" applyAlignment="1" applyProtection="1">
      <alignment vertical="top"/>
      <protection hidden="1"/>
    </xf>
    <xf numFmtId="3" fontId="9" fillId="0" borderId="5" xfId="0" applyNumberFormat="1" applyFont="1" applyFill="1" applyBorder="1" applyAlignment="1" applyProtection="1">
      <alignment vertical="top"/>
      <protection hidden="1"/>
    </xf>
    <xf numFmtId="3" fontId="9" fillId="0" borderId="6" xfId="0" applyNumberFormat="1" applyFont="1" applyFill="1" applyBorder="1" applyAlignment="1" applyProtection="1">
      <alignment vertical="top"/>
      <protection hidden="1"/>
    </xf>
    <xf numFmtId="3" fontId="9" fillId="0" borderId="6" xfId="0" applyNumberFormat="1" applyFont="1" applyFill="1" applyBorder="1" applyAlignment="1" applyProtection="1">
      <alignment horizontal="center" vertical="top"/>
      <protection hidden="1"/>
    </xf>
    <xf numFmtId="3" fontId="9" fillId="0" borderId="42" xfId="0" applyNumberFormat="1" applyFont="1" applyFill="1" applyBorder="1" applyAlignment="1" applyProtection="1">
      <alignment horizontal="center" vertical="center"/>
      <protection hidden="1"/>
    </xf>
    <xf numFmtId="3" fontId="9" fillId="0" borderId="28" xfId="0" applyNumberFormat="1" applyFont="1" applyFill="1" applyBorder="1" applyAlignment="1" applyProtection="1">
      <alignment horizontal="center" vertical="center"/>
      <protection hidden="1"/>
    </xf>
    <xf numFmtId="3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7" fillId="11" borderId="0" xfId="0" applyNumberFormat="1" applyFont="1" applyFill="1" applyBorder="1" applyAlignment="1" applyProtection="1">
      <alignment vertical="top"/>
    </xf>
    <xf numFmtId="0" fontId="7" fillId="11" borderId="0" xfId="0" applyNumberFormat="1" applyFont="1" applyFill="1" applyBorder="1" applyAlignment="1" applyProtection="1">
      <alignment horizontal="center" vertical="top"/>
    </xf>
    <xf numFmtId="0" fontId="0" fillId="11" borderId="0" xfId="0" applyFill="1"/>
    <xf numFmtId="0" fontId="7" fillId="11" borderId="0" xfId="0" applyNumberFormat="1" applyFont="1" applyFill="1" applyBorder="1" applyAlignment="1" applyProtection="1">
      <alignment horizontal="left" vertical="top"/>
    </xf>
    <xf numFmtId="0" fontId="7" fillId="11" borderId="0" xfId="0" applyNumberFormat="1" applyFont="1" applyFill="1" applyBorder="1" applyAlignment="1" applyProtection="1">
      <alignment vertical="top"/>
      <protection hidden="1"/>
    </xf>
    <xf numFmtId="0" fontId="7" fillId="11" borderId="0" xfId="0" applyNumberFormat="1" applyFont="1" applyFill="1" applyBorder="1" applyAlignment="1" applyProtection="1">
      <alignment horizontal="center" vertical="top"/>
      <protection hidden="1"/>
    </xf>
    <xf numFmtId="0" fontId="3" fillId="11" borderId="0" xfId="0" applyFont="1" applyFill="1" applyAlignment="1" applyProtection="1">
      <alignment horizontal="center" vertical="center"/>
      <protection hidden="1"/>
    </xf>
    <xf numFmtId="0" fontId="0" fillId="11" borderId="0" xfId="0" applyFill="1" applyProtection="1">
      <protection hidden="1"/>
    </xf>
    <xf numFmtId="0" fontId="7" fillId="11" borderId="0" xfId="0" applyNumberFormat="1" applyFont="1" applyFill="1" applyBorder="1" applyAlignment="1" applyProtection="1">
      <alignment horizontal="left" vertical="center"/>
      <protection hidden="1"/>
    </xf>
    <xf numFmtId="0" fontId="8" fillId="11" borderId="0" xfId="0" applyNumberFormat="1" applyFont="1" applyFill="1" applyBorder="1" applyAlignment="1" applyProtection="1">
      <alignment horizontal="left" vertical="top"/>
      <protection hidden="1"/>
    </xf>
    <xf numFmtId="0" fontId="8" fillId="11" borderId="0" xfId="0" applyNumberFormat="1" applyFont="1" applyFill="1" applyBorder="1" applyAlignment="1" applyProtection="1">
      <alignment horizontal="center" vertical="top"/>
      <protection hidden="1"/>
    </xf>
    <xf numFmtId="0" fontId="12" fillId="11" borderId="0" xfId="0" applyNumberFormat="1" applyFont="1" applyFill="1" applyBorder="1" applyAlignment="1" applyProtection="1">
      <alignment vertical="top" wrapText="1"/>
      <protection hidden="1"/>
    </xf>
    <xf numFmtId="0" fontId="12" fillId="11" borderId="0" xfId="0" applyNumberFormat="1" applyFont="1" applyFill="1" applyBorder="1" applyAlignment="1" applyProtection="1">
      <alignment vertical="top"/>
      <protection hidden="1"/>
    </xf>
    <xf numFmtId="0" fontId="7" fillId="14" borderId="0" xfId="0" applyNumberFormat="1" applyFont="1" applyFill="1" applyBorder="1" applyAlignment="1" applyProtection="1">
      <alignment horizontal="center" vertical="top"/>
      <protection hidden="1"/>
    </xf>
    <xf numFmtId="0" fontId="7" fillId="14" borderId="0" xfId="0" applyNumberFormat="1" applyFont="1" applyFill="1" applyBorder="1" applyAlignment="1" applyProtection="1">
      <alignment vertical="top"/>
      <protection hidden="1"/>
    </xf>
    <xf numFmtId="0" fontId="0" fillId="14" borderId="0" xfId="0" applyFill="1"/>
    <xf numFmtId="0" fontId="7" fillId="2" borderId="79" xfId="0" applyNumberFormat="1" applyFont="1" applyFill="1" applyBorder="1" applyAlignment="1" applyProtection="1">
      <alignment horizontal="center" vertical="top"/>
      <protection hidden="1"/>
    </xf>
    <xf numFmtId="0" fontId="7" fillId="2" borderId="79" xfId="0" applyNumberFormat="1" applyFont="1" applyFill="1" applyBorder="1" applyAlignment="1" applyProtection="1">
      <alignment vertical="top"/>
      <protection hidden="1"/>
    </xf>
    <xf numFmtId="0" fontId="8" fillId="0" borderId="38" xfId="0" applyNumberFormat="1" applyFont="1" applyFill="1" applyBorder="1" applyAlignment="1" applyProtection="1">
      <alignment horizontal="center" vertical="top"/>
      <protection hidden="1"/>
    </xf>
    <xf numFmtId="3" fontId="8" fillId="0" borderId="37" xfId="0" applyNumberFormat="1" applyFont="1" applyFill="1" applyBorder="1" applyAlignment="1" applyProtection="1">
      <alignment vertical="top"/>
      <protection hidden="1"/>
    </xf>
    <xf numFmtId="3" fontId="8" fillId="0" borderId="38" xfId="0" applyNumberFormat="1" applyFont="1" applyFill="1" applyBorder="1" applyAlignment="1" applyProtection="1">
      <alignment vertical="top"/>
      <protection hidden="1"/>
    </xf>
    <xf numFmtId="2" fontId="10" fillId="0" borderId="40" xfId="0" applyNumberFormat="1" applyFont="1" applyFill="1" applyBorder="1" applyAlignment="1" applyProtection="1">
      <alignment horizontal="center" vertical="top"/>
      <protection hidden="1"/>
    </xf>
    <xf numFmtId="2" fontId="10" fillId="0" borderId="38" xfId="0" applyNumberFormat="1" applyFont="1" applyFill="1" applyBorder="1" applyAlignment="1" applyProtection="1">
      <alignment horizontal="center" vertical="top"/>
      <protection hidden="1"/>
    </xf>
    <xf numFmtId="0" fontId="33" fillId="6" borderId="37" xfId="0" applyNumberFormat="1" applyFont="1" applyFill="1" applyBorder="1" applyAlignment="1" applyProtection="1">
      <alignment vertical="top"/>
      <protection hidden="1"/>
    </xf>
    <xf numFmtId="0" fontId="33" fillId="6" borderId="39" xfId="0" applyNumberFormat="1" applyFont="1" applyFill="1" applyBorder="1" applyAlignment="1" applyProtection="1">
      <alignment vertical="top"/>
      <protection hidden="1"/>
    </xf>
    <xf numFmtId="0" fontId="33" fillId="15" borderId="25" xfId="0" applyNumberFormat="1" applyFont="1" applyFill="1" applyBorder="1" applyAlignment="1" applyProtection="1">
      <alignment horizontal="center" vertical="top"/>
      <protection hidden="1"/>
    </xf>
    <xf numFmtId="0" fontId="33" fillId="15" borderId="26" xfId="0" applyNumberFormat="1" applyFont="1" applyFill="1" applyBorder="1" applyAlignment="1" applyProtection="1">
      <alignment vertical="top"/>
      <protection hidden="1"/>
    </xf>
    <xf numFmtId="0" fontId="33" fillId="15" borderId="27" xfId="0" applyNumberFormat="1" applyFont="1" applyFill="1" applyBorder="1" applyAlignment="1" applyProtection="1">
      <alignment horizontal="center" vertical="top"/>
      <protection hidden="1"/>
    </xf>
    <xf numFmtId="0" fontId="33" fillId="15" borderId="28" xfId="0" applyNumberFormat="1" applyFont="1" applyFill="1" applyBorder="1" applyAlignment="1" applyProtection="1">
      <alignment vertical="top"/>
      <protection hidden="1"/>
    </xf>
    <xf numFmtId="0" fontId="33" fillId="16" borderId="25" xfId="0" applyNumberFormat="1" applyFont="1" applyFill="1" applyBorder="1" applyAlignment="1" applyProtection="1">
      <alignment horizontal="center" vertical="top"/>
      <protection hidden="1"/>
    </xf>
    <xf numFmtId="0" fontId="33" fillId="16" borderId="26" xfId="0" applyNumberFormat="1" applyFont="1" applyFill="1" applyBorder="1" applyAlignment="1" applyProtection="1">
      <alignment vertical="top"/>
      <protection hidden="1"/>
    </xf>
    <xf numFmtId="0" fontId="33" fillId="16" borderId="17" xfId="0" applyNumberFormat="1" applyFont="1" applyFill="1" applyBorder="1" applyAlignment="1" applyProtection="1">
      <alignment horizontal="center" vertical="top"/>
      <protection hidden="1"/>
    </xf>
    <xf numFmtId="0" fontId="33" fillId="16" borderId="23" xfId="0" applyNumberFormat="1" applyFont="1" applyFill="1" applyBorder="1" applyAlignment="1" applyProtection="1">
      <alignment horizontal="center" vertical="top"/>
      <protection hidden="1"/>
    </xf>
    <xf numFmtId="0" fontId="9" fillId="11" borderId="57" xfId="0" applyNumberFormat="1" applyFont="1" applyFill="1" applyBorder="1" applyAlignment="1" applyProtection="1">
      <alignment horizontal="center" vertical="top"/>
      <protection hidden="1"/>
    </xf>
    <xf numFmtId="0" fontId="13" fillId="11" borderId="57" xfId="0" applyNumberFormat="1" applyFont="1" applyFill="1" applyBorder="1" applyAlignment="1" applyProtection="1">
      <alignment horizontal="center" vertical="top" wrapText="1"/>
      <protection hidden="1"/>
    </xf>
    <xf numFmtId="0" fontId="8" fillId="11" borderId="57" xfId="0" applyNumberFormat="1" applyFont="1" applyFill="1" applyBorder="1" applyAlignment="1" applyProtection="1">
      <alignment horizontal="center" vertical="top"/>
      <protection hidden="1"/>
    </xf>
    <xf numFmtId="0" fontId="13" fillId="11" borderId="46" xfId="0" applyNumberFormat="1" applyFont="1" applyFill="1" applyBorder="1" applyAlignment="1" applyProtection="1">
      <alignment horizontal="center" vertical="top"/>
      <protection hidden="1"/>
    </xf>
    <xf numFmtId="0" fontId="9" fillId="11" borderId="63" xfId="0" applyNumberFormat="1" applyFont="1" applyFill="1" applyBorder="1" applyAlignment="1" applyProtection="1">
      <alignment horizontal="center" vertical="top"/>
      <protection hidden="1"/>
    </xf>
    <xf numFmtId="0" fontId="8" fillId="11" borderId="63" xfId="0" applyNumberFormat="1" applyFont="1" applyFill="1" applyBorder="1" applyAlignment="1" applyProtection="1">
      <alignment horizontal="center" vertical="top"/>
      <protection hidden="1"/>
    </xf>
    <xf numFmtId="3" fontId="9" fillId="0" borderId="38" xfId="0" applyNumberFormat="1" applyFont="1" applyFill="1" applyBorder="1" applyAlignment="1" applyProtection="1">
      <alignment vertical="top"/>
      <protection hidden="1"/>
    </xf>
    <xf numFmtId="0" fontId="8" fillId="0" borderId="60" xfId="0" applyNumberFormat="1" applyFont="1" applyFill="1" applyBorder="1" applyAlignment="1" applyProtection="1">
      <alignment horizontal="center" vertical="top"/>
      <protection hidden="1"/>
    </xf>
    <xf numFmtId="0" fontId="8" fillId="0" borderId="41" xfId="0" applyNumberFormat="1" applyFont="1" applyFill="1" applyBorder="1" applyAlignment="1" applyProtection="1">
      <alignment horizontal="center" vertical="top"/>
      <protection hidden="1"/>
    </xf>
    <xf numFmtId="3" fontId="8" fillId="0" borderId="36" xfId="0" applyNumberFormat="1" applyFont="1" applyFill="1" applyBorder="1" applyAlignment="1" applyProtection="1">
      <alignment horizontal="center" vertical="top"/>
      <protection hidden="1"/>
    </xf>
    <xf numFmtId="3" fontId="8" fillId="0" borderId="27" xfId="0" applyNumberFormat="1" applyFont="1" applyFill="1" applyBorder="1" applyAlignment="1" applyProtection="1">
      <alignment horizontal="center" vertical="top"/>
      <protection hidden="1"/>
    </xf>
    <xf numFmtId="167" fontId="7" fillId="0" borderId="31" xfId="0" applyNumberFormat="1" applyFont="1" applyFill="1" applyBorder="1" applyAlignment="1" applyProtection="1">
      <alignment horizontal="center" vertical="center"/>
      <protection hidden="1"/>
    </xf>
    <xf numFmtId="167" fontId="7" fillId="0" borderId="32" xfId="0" applyNumberFormat="1" applyFont="1" applyFill="1" applyBorder="1" applyAlignment="1" applyProtection="1">
      <alignment horizontal="center" vertical="center"/>
      <protection hidden="1"/>
    </xf>
    <xf numFmtId="3" fontId="8" fillId="0" borderId="32" xfId="0" applyNumberFormat="1" applyFont="1" applyFill="1" applyBorder="1" applyAlignment="1" applyProtection="1">
      <alignment horizontal="center" vertical="center"/>
      <protection hidden="1"/>
    </xf>
    <xf numFmtId="3" fontId="8" fillId="0" borderId="24" xfId="0" applyNumberFormat="1" applyFont="1" applyFill="1" applyBorder="1" applyAlignment="1" applyProtection="1">
      <alignment horizontal="center" vertical="center"/>
      <protection hidden="1"/>
    </xf>
    <xf numFmtId="0" fontId="33" fillId="6" borderId="25" xfId="0" applyNumberFormat="1" applyFont="1" applyFill="1" applyBorder="1" applyAlignment="1" applyProtection="1">
      <alignment vertical="top"/>
      <protection hidden="1"/>
    </xf>
    <xf numFmtId="0" fontId="33" fillId="6" borderId="27" xfId="0" applyNumberFormat="1" applyFont="1" applyFill="1" applyBorder="1" applyAlignment="1" applyProtection="1">
      <alignment vertical="top"/>
      <protection hidden="1"/>
    </xf>
    <xf numFmtId="0" fontId="33" fillId="6" borderId="28" xfId="0" applyNumberFormat="1" applyFont="1" applyFill="1" applyBorder="1" applyAlignment="1" applyProtection="1">
      <alignment horizontal="center" vertical="center"/>
      <protection hidden="1"/>
    </xf>
    <xf numFmtId="167" fontId="7" fillId="0" borderId="62" xfId="0" applyNumberFormat="1" applyFont="1" applyFill="1" applyBorder="1" applyAlignment="1" applyProtection="1">
      <alignment horizontal="center" vertical="center"/>
      <protection hidden="1"/>
    </xf>
    <xf numFmtId="167" fontId="7" fillId="0" borderId="42" xfId="0" applyNumberFormat="1" applyFont="1" applyFill="1" applyBorder="1" applyAlignment="1" applyProtection="1">
      <alignment horizontal="center" vertical="center"/>
      <protection hidden="1"/>
    </xf>
    <xf numFmtId="3" fontId="8" fillId="0" borderId="42" xfId="0" applyNumberFormat="1" applyFont="1" applyFill="1" applyBorder="1" applyAlignment="1" applyProtection="1">
      <alignment horizontal="center" vertical="center"/>
      <protection hidden="1"/>
    </xf>
    <xf numFmtId="3" fontId="8" fillId="0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Fill="1" applyBorder="1" applyAlignment="1" applyProtection="1">
      <alignment horizontal="center" vertical="center"/>
      <protection hidden="1"/>
    </xf>
    <xf numFmtId="3" fontId="8" fillId="0" borderId="2" xfId="0" applyNumberFormat="1" applyFont="1" applyFill="1" applyBorder="1" applyAlignment="1" applyProtection="1">
      <alignment horizontal="center" vertical="center"/>
      <protection hidden="1"/>
    </xf>
    <xf numFmtId="167" fontId="7" fillId="0" borderId="29" xfId="0" applyNumberFormat="1" applyFont="1" applyFill="1" applyBorder="1" applyAlignment="1" applyProtection="1">
      <alignment horizontal="center" vertical="center"/>
      <protection hidden="1"/>
    </xf>
    <xf numFmtId="0" fontId="33" fillId="15" borderId="17" xfId="0" applyNumberFormat="1" applyFont="1" applyFill="1" applyBorder="1" applyAlignment="1" applyProtection="1">
      <alignment horizontal="center" vertical="center"/>
      <protection hidden="1"/>
    </xf>
    <xf numFmtId="0" fontId="33" fillId="15" borderId="4" xfId="0" applyNumberFormat="1" applyFont="1" applyFill="1" applyBorder="1" applyAlignment="1" applyProtection="1">
      <alignment horizontal="center" vertical="center"/>
      <protection hidden="1"/>
    </xf>
    <xf numFmtId="0" fontId="7" fillId="2" borderId="79" xfId="0" applyNumberFormat="1" applyFont="1" applyFill="1" applyBorder="1" applyAlignment="1" applyProtection="1">
      <alignment horizontal="center" vertical="center"/>
      <protection hidden="1"/>
    </xf>
    <xf numFmtId="0" fontId="7" fillId="11" borderId="87" xfId="0" applyNumberFormat="1" applyFont="1" applyFill="1" applyBorder="1" applyAlignment="1" applyProtection="1">
      <alignment horizontal="left" vertical="top"/>
      <protection hidden="1"/>
    </xf>
    <xf numFmtId="0" fontId="7" fillId="11" borderId="0" xfId="0" applyNumberFormat="1" applyFont="1" applyFill="1" applyBorder="1" applyAlignment="1" applyProtection="1">
      <alignment horizontal="left" vertical="top"/>
      <protection hidden="1"/>
    </xf>
    <xf numFmtId="0" fontId="10" fillId="11" borderId="0" xfId="0" applyNumberFormat="1" applyFont="1" applyFill="1" applyBorder="1" applyAlignment="1" applyProtection="1">
      <alignment horizontal="left" vertical="top"/>
      <protection hidden="1"/>
    </xf>
    <xf numFmtId="0" fontId="10" fillId="11" borderId="0" xfId="0" applyNumberFormat="1" applyFont="1" applyFill="1" applyBorder="1" applyAlignment="1" applyProtection="1">
      <alignment horizontal="center" vertical="top"/>
      <protection hidden="1"/>
    </xf>
    <xf numFmtId="0" fontId="7" fillId="11" borderId="0" xfId="0" applyNumberFormat="1" applyFont="1" applyFill="1" applyBorder="1" applyAlignment="1" applyProtection="1">
      <alignment horizontal="center" vertical="center"/>
      <protection hidden="1"/>
    </xf>
    <xf numFmtId="0" fontId="8" fillId="11" borderId="17" xfId="0" applyNumberFormat="1" applyFont="1" applyFill="1" applyBorder="1" applyAlignment="1" applyProtection="1">
      <alignment horizontal="left" vertical="top"/>
      <protection hidden="1"/>
    </xf>
    <xf numFmtId="0" fontId="10" fillId="11" borderId="17" xfId="0" applyNumberFormat="1" applyFont="1" applyFill="1" applyBorder="1" applyAlignment="1" applyProtection="1">
      <alignment horizontal="center" vertical="top"/>
      <protection hidden="1"/>
    </xf>
    <xf numFmtId="3" fontId="9" fillId="11" borderId="17" xfId="0" applyNumberFormat="1" applyFont="1" applyFill="1" applyBorder="1" applyAlignment="1" applyProtection="1">
      <alignment horizontal="center" vertical="center"/>
      <protection hidden="1"/>
    </xf>
    <xf numFmtId="3" fontId="9" fillId="11" borderId="26" xfId="0" applyNumberFormat="1" applyFont="1" applyFill="1" applyBorder="1" applyAlignment="1" applyProtection="1">
      <alignment horizontal="center" vertical="center"/>
      <protection hidden="1"/>
    </xf>
    <xf numFmtId="3" fontId="9" fillId="11" borderId="0" xfId="0" applyNumberFormat="1" applyFont="1" applyFill="1" applyBorder="1" applyAlignment="1" applyProtection="1">
      <alignment horizontal="center" vertical="top"/>
      <protection hidden="1"/>
    </xf>
    <xf numFmtId="0" fontId="10" fillId="0" borderId="29" xfId="0" applyNumberFormat="1" applyFont="1" applyFill="1" applyBorder="1" applyAlignment="1" applyProtection="1">
      <alignment horizontal="center" vertical="top"/>
      <protection hidden="1"/>
    </xf>
    <xf numFmtId="0" fontId="33" fillId="6" borderId="38" xfId="0" applyNumberFormat="1" applyFont="1" applyFill="1" applyBorder="1" applyAlignment="1" applyProtection="1">
      <alignment vertical="top"/>
      <protection hidden="1"/>
    </xf>
    <xf numFmtId="0" fontId="33" fillId="15" borderId="41" xfId="0" applyNumberFormat="1" applyFont="1" applyFill="1" applyBorder="1" applyAlignment="1" applyProtection="1">
      <alignment horizontal="center" vertical="top"/>
      <protection hidden="1"/>
    </xf>
    <xf numFmtId="0" fontId="33" fillId="15" borderId="42" xfId="0" applyNumberFormat="1" applyFont="1" applyFill="1" applyBorder="1" applyAlignment="1" applyProtection="1">
      <alignment vertical="top"/>
      <protection hidden="1"/>
    </xf>
    <xf numFmtId="0" fontId="28" fillId="6" borderId="32" xfId="0" applyNumberFormat="1" applyFont="1" applyFill="1" applyBorder="1" applyAlignment="1" applyProtection="1">
      <alignment horizontal="center" vertical="top"/>
      <protection hidden="1"/>
    </xf>
    <xf numFmtId="0" fontId="33" fillId="15" borderId="17" xfId="0" applyNumberFormat="1" applyFont="1" applyFill="1" applyBorder="1" applyAlignment="1" applyProtection="1">
      <alignment horizontal="center" vertical="top"/>
      <protection hidden="1"/>
    </xf>
    <xf numFmtId="0" fontId="33" fillId="15" borderId="23" xfId="0" applyNumberFormat="1" applyFont="1" applyFill="1" applyBorder="1" applyAlignment="1" applyProtection="1">
      <alignment horizontal="center" vertical="top"/>
      <protection hidden="1"/>
    </xf>
    <xf numFmtId="0" fontId="33" fillId="15" borderId="26" xfId="0" applyNumberFormat="1" applyFont="1" applyFill="1" applyBorder="1" applyAlignment="1" applyProtection="1">
      <alignment horizontal="center" vertical="top"/>
      <protection hidden="1"/>
    </xf>
    <xf numFmtId="0" fontId="33" fillId="15" borderId="2" xfId="0" applyNumberFormat="1" applyFont="1" applyFill="1" applyBorder="1" applyAlignment="1" applyProtection="1">
      <alignment horizontal="center" vertical="top"/>
      <protection hidden="1"/>
    </xf>
    <xf numFmtId="0" fontId="33" fillId="15" borderId="32" xfId="0" applyNumberFormat="1" applyFont="1" applyFill="1" applyBorder="1" applyAlignment="1" applyProtection="1">
      <alignment horizontal="center" vertical="top"/>
      <protection hidden="1"/>
    </xf>
    <xf numFmtId="0" fontId="33" fillId="15" borderId="42" xfId="0" applyNumberFormat="1" applyFont="1" applyFill="1" applyBorder="1" applyAlignment="1" applyProtection="1">
      <alignment horizontal="center" vertical="top"/>
      <protection hidden="1"/>
    </xf>
    <xf numFmtId="0" fontId="33" fillId="15" borderId="4" xfId="0" applyNumberFormat="1" applyFont="1" applyFill="1" applyBorder="1" applyAlignment="1" applyProtection="1">
      <alignment horizontal="center" vertical="top"/>
      <protection hidden="1"/>
    </xf>
    <xf numFmtId="0" fontId="33" fillId="15" borderId="24" xfId="0" applyNumberFormat="1" applyFont="1" applyFill="1" applyBorder="1" applyAlignment="1" applyProtection="1">
      <alignment horizontal="center" vertical="top"/>
      <protection hidden="1"/>
    </xf>
    <xf numFmtId="0" fontId="33" fillId="15" borderId="28" xfId="0" applyNumberFormat="1" applyFont="1" applyFill="1" applyBorder="1" applyAlignment="1" applyProtection="1">
      <alignment horizontal="center" vertical="top"/>
      <protection hidden="1"/>
    </xf>
    <xf numFmtId="3" fontId="9" fillId="0" borderId="79" xfId="0" applyNumberFormat="1" applyFont="1" applyFill="1" applyBorder="1" applyAlignment="1" applyProtection="1">
      <alignment horizontal="center" vertical="top"/>
      <protection hidden="1"/>
    </xf>
    <xf numFmtId="0" fontId="28" fillId="15" borderId="2" xfId="0" applyNumberFormat="1" applyFont="1" applyFill="1" applyBorder="1" applyAlignment="1" applyProtection="1">
      <alignment horizontal="center" vertical="top"/>
      <protection hidden="1"/>
    </xf>
    <xf numFmtId="0" fontId="28" fillId="15" borderId="32" xfId="0" applyNumberFormat="1" applyFont="1" applyFill="1" applyBorder="1" applyAlignment="1" applyProtection="1">
      <alignment horizontal="center" vertical="top"/>
      <protection hidden="1"/>
    </xf>
    <xf numFmtId="0" fontId="28" fillId="15" borderId="42" xfId="0" applyNumberFormat="1" applyFont="1" applyFill="1" applyBorder="1" applyAlignment="1" applyProtection="1">
      <alignment horizontal="center" vertical="top"/>
      <protection hidden="1"/>
    </xf>
    <xf numFmtId="3" fontId="9" fillId="0" borderId="82" xfId="0" applyNumberFormat="1" applyFont="1" applyFill="1" applyBorder="1" applyAlignment="1" applyProtection="1">
      <alignment horizontal="center" vertical="top"/>
      <protection hidden="1"/>
    </xf>
    <xf numFmtId="0" fontId="9" fillId="11" borderId="0" xfId="0" applyNumberFormat="1" applyFont="1" applyFill="1" applyBorder="1" applyAlignment="1" applyProtection="1">
      <alignment horizontal="center" vertical="top"/>
      <protection hidden="1"/>
    </xf>
    <xf numFmtId="0" fontId="0" fillId="14" borderId="0" xfId="0" applyFill="1" applyProtection="1">
      <protection hidden="1"/>
    </xf>
    <xf numFmtId="0" fontId="8" fillId="0" borderId="63" xfId="0" applyNumberFormat="1" applyFont="1" applyFill="1" applyBorder="1" applyAlignment="1" applyProtection="1">
      <alignment horizontal="left" vertical="top"/>
      <protection hidden="1"/>
    </xf>
    <xf numFmtId="3" fontId="9" fillId="0" borderId="37" xfId="0" applyNumberFormat="1" applyFont="1" applyFill="1" applyBorder="1" applyAlignment="1" applyProtection="1">
      <alignment vertical="top"/>
      <protection hidden="1"/>
    </xf>
    <xf numFmtId="3" fontId="9" fillId="0" borderId="39" xfId="0" applyNumberFormat="1" applyFont="1" applyFill="1" applyBorder="1" applyAlignment="1" applyProtection="1">
      <alignment vertical="top"/>
      <protection hidden="1"/>
    </xf>
    <xf numFmtId="0" fontId="7" fillId="0" borderId="17" xfId="0" applyNumberFormat="1" applyFont="1" applyFill="1" applyBorder="1" applyAlignment="1" applyProtection="1">
      <alignment vertical="top"/>
      <protection hidden="1"/>
    </xf>
    <xf numFmtId="3" fontId="8" fillId="11" borderId="4" xfId="0" applyNumberFormat="1" applyFont="1" applyFill="1" applyBorder="1" applyAlignment="1" applyProtection="1">
      <alignment horizontal="center" vertical="top"/>
      <protection hidden="1"/>
    </xf>
    <xf numFmtId="0" fontId="8" fillId="11" borderId="0" xfId="0" applyNumberFormat="1" applyFont="1" applyFill="1" applyBorder="1" applyAlignment="1" applyProtection="1">
      <alignment horizontal="left" vertical="top" wrapText="1"/>
      <protection hidden="1"/>
    </xf>
    <xf numFmtId="0" fontId="7" fillId="17" borderId="0" xfId="0" applyNumberFormat="1" applyFont="1" applyFill="1" applyBorder="1" applyAlignment="1" applyProtection="1">
      <alignment horizontal="center" vertical="top"/>
      <protection hidden="1"/>
    </xf>
    <xf numFmtId="0" fontId="7" fillId="17" borderId="0" xfId="0" applyNumberFormat="1" applyFont="1" applyFill="1" applyBorder="1" applyAlignment="1" applyProtection="1">
      <alignment vertical="top"/>
      <protection hidden="1"/>
    </xf>
    <xf numFmtId="0" fontId="9" fillId="11" borderId="53" xfId="0" applyNumberFormat="1" applyFont="1" applyFill="1" applyBorder="1" applyAlignment="1" applyProtection="1">
      <alignment horizontal="center" vertical="top"/>
      <protection hidden="1"/>
    </xf>
    <xf numFmtId="0" fontId="14" fillId="11" borderId="0" xfId="0" applyNumberFormat="1" applyFont="1" applyFill="1" applyBorder="1" applyAlignment="1" applyProtection="1">
      <alignment vertical="top"/>
      <protection hidden="1"/>
    </xf>
    <xf numFmtId="0" fontId="14" fillId="11" borderId="0" xfId="0" applyNumberFormat="1" applyFont="1" applyFill="1" applyBorder="1" applyAlignment="1" applyProtection="1">
      <alignment horizontal="center" vertical="top"/>
      <protection hidden="1"/>
    </xf>
    <xf numFmtId="0" fontId="14" fillId="11" borderId="0" xfId="0" applyNumberFormat="1" applyFont="1" applyFill="1" applyBorder="1" applyAlignment="1" applyProtection="1">
      <alignment horizontal="center" vertical="center"/>
      <protection hidden="1"/>
    </xf>
    <xf numFmtId="0" fontId="14" fillId="11" borderId="0" xfId="0" applyNumberFormat="1" applyFont="1" applyFill="1" applyBorder="1" applyAlignment="1" applyProtection="1">
      <alignment horizontal="left" vertical="top" wrapText="1"/>
      <protection hidden="1"/>
    </xf>
    <xf numFmtId="0" fontId="13" fillId="11" borderId="0" xfId="0" applyNumberFormat="1" applyFont="1" applyFill="1" applyBorder="1" applyAlignment="1" applyProtection="1">
      <alignment horizontal="left" vertical="top"/>
      <protection hidden="1"/>
    </xf>
    <xf numFmtId="0" fontId="0" fillId="11" borderId="0" xfId="0" applyFill="1" applyAlignment="1" applyProtection="1">
      <alignment vertical="center"/>
      <protection hidden="1"/>
    </xf>
    <xf numFmtId="0" fontId="9" fillId="11" borderId="0" xfId="0" applyNumberFormat="1" applyFont="1" applyFill="1" applyBorder="1" applyAlignment="1" applyProtection="1">
      <alignment vertical="top"/>
      <protection hidden="1"/>
    </xf>
    <xf numFmtId="0" fontId="7" fillId="11" borderId="0" xfId="0" applyNumberFormat="1" applyFont="1" applyFill="1" applyBorder="1" applyAlignment="1" applyProtection="1">
      <alignment vertical="center"/>
      <protection hidden="1"/>
    </xf>
    <xf numFmtId="0" fontId="9" fillId="12" borderId="23" xfId="0" applyNumberFormat="1" applyFont="1" applyFill="1" applyBorder="1" applyAlignment="1" applyProtection="1">
      <alignment horizontal="center" vertical="top"/>
      <protection hidden="1"/>
    </xf>
    <xf numFmtId="0" fontId="7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11" borderId="79" xfId="0" applyNumberFormat="1" applyFont="1" applyFill="1" applyBorder="1" applyAlignment="1" applyProtection="1">
      <alignment vertical="top"/>
      <protection hidden="1"/>
    </xf>
    <xf numFmtId="0" fontId="9" fillId="11" borderId="79" xfId="0" applyNumberFormat="1" applyFont="1" applyFill="1" applyBorder="1" applyAlignment="1" applyProtection="1">
      <alignment horizontal="center" vertical="center"/>
      <protection hidden="1"/>
    </xf>
    <xf numFmtId="0" fontId="14" fillId="11" borderId="0" xfId="0" applyNumberFormat="1" applyFont="1" applyFill="1" applyBorder="1" applyAlignment="1" applyProtection="1">
      <alignment horizontal="left" vertical="top"/>
      <protection hidden="1"/>
    </xf>
    <xf numFmtId="0" fontId="13" fillId="11" borderId="0" xfId="0" applyNumberFormat="1" applyFont="1" applyFill="1" applyBorder="1" applyAlignment="1" applyProtection="1">
      <alignment horizontal="center" vertical="top"/>
      <protection hidden="1"/>
    </xf>
    <xf numFmtId="0" fontId="14" fillId="11" borderId="0" xfId="0" applyNumberFormat="1" applyFont="1" applyFill="1" applyBorder="1" applyAlignment="1" applyProtection="1">
      <alignment horizontal="left" vertical="top" indent="9"/>
      <protection hidden="1"/>
    </xf>
    <xf numFmtId="0" fontId="14" fillId="11" borderId="0" xfId="0" applyNumberFormat="1" applyFont="1" applyFill="1" applyBorder="1" applyAlignment="1" applyProtection="1">
      <alignment horizontal="left" vertical="top" indent="2"/>
      <protection hidden="1"/>
    </xf>
    <xf numFmtId="0" fontId="13" fillId="11" borderId="0" xfId="0" applyNumberFormat="1" applyFont="1" applyFill="1" applyBorder="1" applyAlignment="1" applyProtection="1">
      <alignment horizontal="center" vertical="center"/>
      <protection hidden="1"/>
    </xf>
    <xf numFmtId="0" fontId="14" fillId="12" borderId="35" xfId="0" applyNumberFormat="1" applyFont="1" applyFill="1" applyBorder="1" applyAlignment="1" applyProtection="1">
      <alignment vertical="top"/>
      <protection hidden="1"/>
    </xf>
    <xf numFmtId="0" fontId="14" fillId="12" borderId="26" xfId="0" applyNumberFormat="1" applyFont="1" applyFill="1" applyBorder="1" applyAlignment="1" applyProtection="1">
      <alignment vertical="top"/>
      <protection hidden="1"/>
    </xf>
    <xf numFmtId="0" fontId="14" fillId="11" borderId="0" xfId="0" applyNumberFormat="1" applyFont="1" applyFill="1" applyBorder="1" applyAlignment="1" applyProtection="1">
      <alignment vertical="top" wrapText="1"/>
      <protection hidden="1"/>
    </xf>
    <xf numFmtId="0" fontId="14" fillId="11" borderId="0" xfId="0" applyNumberFormat="1" applyFont="1" applyFill="1" applyBorder="1" applyAlignment="1" applyProtection="1">
      <alignment horizontal="center" vertical="top" wrapText="1"/>
      <protection hidden="1"/>
    </xf>
    <xf numFmtId="0" fontId="14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11" borderId="1" xfId="0" applyNumberFormat="1" applyFont="1" applyFill="1" applyBorder="1" applyAlignment="1" applyProtection="1">
      <alignment horizontal="left" vertical="center" wrapText="1"/>
      <protection hidden="1"/>
    </xf>
    <xf numFmtId="0" fontId="10" fillId="11" borderId="2" xfId="0" applyNumberFormat="1" applyFont="1" applyFill="1" applyBorder="1" applyAlignment="1" applyProtection="1">
      <alignment horizontal="left" vertical="center" wrapText="1"/>
      <protection hidden="1"/>
    </xf>
    <xf numFmtId="168" fontId="8" fillId="11" borderId="31" xfId="0" applyNumberFormat="1" applyFont="1" applyFill="1" applyBorder="1" applyAlignment="1" applyProtection="1">
      <alignment horizontal="center" vertical="top"/>
      <protection hidden="1"/>
    </xf>
    <xf numFmtId="0" fontId="14" fillId="11" borderId="2" xfId="0" applyNumberFormat="1" applyFont="1" applyFill="1" applyBorder="1" applyAlignment="1" applyProtection="1">
      <alignment horizontal="left" vertical="center" wrapText="1"/>
      <protection hidden="1"/>
    </xf>
    <xf numFmtId="0" fontId="14" fillId="11" borderId="1" xfId="0" applyNumberFormat="1" applyFont="1" applyFill="1" applyBorder="1" applyAlignment="1" applyProtection="1">
      <alignment horizontal="left" vertical="center" wrapText="1"/>
      <protection hidden="1"/>
    </xf>
    <xf numFmtId="0" fontId="14" fillId="11" borderId="32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32" xfId="0" applyNumberFormat="1" applyFont="1" applyFill="1" applyBorder="1" applyAlignment="1" applyProtection="1">
      <alignment horizontal="center" vertical="top"/>
      <protection hidden="1"/>
    </xf>
    <xf numFmtId="0" fontId="14" fillId="11" borderId="3" xfId="0" applyNumberFormat="1" applyFont="1" applyFill="1" applyBorder="1" applyAlignment="1" applyProtection="1">
      <alignment horizontal="left" vertical="center" wrapText="1"/>
      <protection hidden="1"/>
    </xf>
    <xf numFmtId="0" fontId="14" fillId="11" borderId="4" xfId="0" applyNumberFormat="1" applyFont="1" applyFill="1" applyBorder="1" applyAlignment="1" applyProtection="1">
      <alignment horizontal="left" vertical="center" wrapText="1"/>
      <protection hidden="1"/>
    </xf>
    <xf numFmtId="168" fontId="8" fillId="11" borderId="81" xfId="0" applyNumberFormat="1" applyFont="1" applyFill="1" applyBorder="1" applyAlignment="1" applyProtection="1">
      <alignment horizontal="center" vertical="top"/>
      <protection hidden="1"/>
    </xf>
    <xf numFmtId="0" fontId="3" fillId="11" borderId="79" xfId="0" applyFont="1" applyFill="1" applyBorder="1" applyAlignment="1"/>
    <xf numFmtId="0" fontId="13" fillId="11" borderId="79" xfId="0" applyNumberFormat="1" applyFont="1" applyFill="1" applyBorder="1" applyAlignment="1" applyProtection="1">
      <alignment vertical="top"/>
      <protection hidden="1"/>
    </xf>
    <xf numFmtId="0" fontId="5" fillId="11" borderId="0" xfId="0" applyFont="1" applyFill="1" applyProtection="1">
      <protection hidden="1"/>
    </xf>
    <xf numFmtId="0" fontId="10" fillId="11" borderId="1" xfId="0" applyNumberFormat="1" applyFont="1" applyFill="1" applyBorder="1" applyAlignment="1" applyProtection="1">
      <alignment vertical="top"/>
      <protection hidden="1"/>
    </xf>
    <xf numFmtId="0" fontId="10" fillId="11" borderId="2" xfId="0" applyNumberFormat="1" applyFont="1" applyFill="1" applyBorder="1" applyAlignment="1" applyProtection="1">
      <alignment vertical="top"/>
      <protection hidden="1"/>
    </xf>
    <xf numFmtId="0" fontId="10" fillId="11" borderId="49" xfId="0" applyNumberFormat="1" applyFont="1" applyFill="1" applyBorder="1" applyAlignment="1" applyProtection="1">
      <alignment horizontal="center" vertical="top"/>
      <protection hidden="1"/>
    </xf>
    <xf numFmtId="0" fontId="10" fillId="11" borderId="50" xfId="0" applyNumberFormat="1" applyFont="1" applyFill="1" applyBorder="1" applyAlignment="1" applyProtection="1">
      <alignment horizontal="center" vertical="top"/>
      <protection hidden="1"/>
    </xf>
    <xf numFmtId="0" fontId="10" fillId="11" borderId="89" xfId="0" applyNumberFormat="1" applyFont="1" applyFill="1" applyBorder="1" applyAlignment="1" applyProtection="1">
      <alignment horizontal="center" vertical="top"/>
      <protection hidden="1"/>
    </xf>
    <xf numFmtId="0" fontId="10" fillId="11" borderId="34" xfId="0" applyNumberFormat="1" applyFont="1" applyFill="1" applyBorder="1" applyAlignment="1" applyProtection="1">
      <alignment horizontal="center" vertical="top"/>
      <protection hidden="1"/>
    </xf>
    <xf numFmtId="3" fontId="9" fillId="11" borderId="16" xfId="0" applyNumberFormat="1" applyFont="1" applyFill="1" applyBorder="1" applyAlignment="1" applyProtection="1">
      <alignment horizontal="center" vertical="top"/>
      <protection hidden="1"/>
    </xf>
    <xf numFmtId="3" fontId="9" fillId="11" borderId="17" xfId="0" applyNumberFormat="1" applyFont="1" applyFill="1" applyBorder="1" applyAlignment="1" applyProtection="1">
      <alignment horizontal="center" vertical="top"/>
      <protection hidden="1"/>
    </xf>
    <xf numFmtId="3" fontId="9" fillId="11" borderId="23" xfId="0" applyNumberFormat="1" applyFont="1" applyFill="1" applyBorder="1" applyAlignment="1" applyProtection="1">
      <alignment horizontal="center" vertical="top"/>
      <protection hidden="1"/>
    </xf>
    <xf numFmtId="0" fontId="5" fillId="11" borderId="5" xfId="0" applyFont="1" applyFill="1" applyBorder="1" applyAlignment="1" applyProtection="1">
      <alignment horizontal="center"/>
      <protection hidden="1"/>
    </xf>
    <xf numFmtId="3" fontId="9" fillId="11" borderId="1" xfId="0" applyNumberFormat="1" applyFont="1" applyFill="1" applyBorder="1" applyAlignment="1" applyProtection="1">
      <alignment horizontal="center" vertical="top"/>
      <protection hidden="1"/>
    </xf>
    <xf numFmtId="3" fontId="9" fillId="11" borderId="2" xfId="0" applyNumberFormat="1" applyFont="1" applyFill="1" applyBorder="1" applyAlignment="1" applyProtection="1">
      <alignment horizontal="center" vertical="top"/>
      <protection hidden="1"/>
    </xf>
    <xf numFmtId="3" fontId="9" fillId="11" borderId="32" xfId="0" applyNumberFormat="1" applyFont="1" applyFill="1" applyBorder="1" applyAlignment="1" applyProtection="1">
      <alignment horizontal="center" vertical="top"/>
      <protection hidden="1"/>
    </xf>
    <xf numFmtId="0" fontId="5" fillId="11" borderId="6" xfId="0" applyFont="1" applyFill="1" applyBorder="1" applyAlignment="1" applyProtection="1">
      <alignment horizontal="center"/>
      <protection hidden="1"/>
    </xf>
    <xf numFmtId="3" fontId="9" fillId="11" borderId="3" xfId="0" applyNumberFormat="1" applyFont="1" applyFill="1" applyBorder="1" applyAlignment="1" applyProtection="1">
      <alignment horizontal="center" vertical="top"/>
      <protection hidden="1"/>
    </xf>
    <xf numFmtId="3" fontId="9" fillId="11" borderId="4" xfId="0" applyNumberFormat="1" applyFont="1" applyFill="1" applyBorder="1" applyAlignment="1" applyProtection="1">
      <alignment horizontal="center" vertical="top"/>
      <protection hidden="1"/>
    </xf>
    <xf numFmtId="3" fontId="9" fillId="11" borderId="24" xfId="0" applyNumberFormat="1" applyFont="1" applyFill="1" applyBorder="1" applyAlignment="1" applyProtection="1">
      <alignment horizontal="center" vertical="top"/>
      <protection hidden="1"/>
    </xf>
    <xf numFmtId="0" fontId="45" fillId="11" borderId="79" xfId="0" applyNumberFormat="1" applyFont="1" applyFill="1" applyBorder="1" applyAlignment="1" applyProtection="1">
      <alignment vertical="top"/>
      <protection hidden="1"/>
    </xf>
    <xf numFmtId="0" fontId="45" fillId="11" borderId="82" xfId="0" applyNumberFormat="1" applyFont="1" applyFill="1" applyBorder="1" applyAlignment="1" applyProtection="1">
      <alignment vertical="top"/>
      <protection hidden="1"/>
    </xf>
    <xf numFmtId="0" fontId="8" fillId="11" borderId="0" xfId="0" applyNumberFormat="1" applyFont="1" applyFill="1" applyBorder="1" applyAlignment="1" applyProtection="1">
      <alignment horizontal="center" vertical="top"/>
      <protection hidden="1"/>
    </xf>
    <xf numFmtId="0" fontId="8" fillId="11" borderId="0" xfId="0" applyNumberFormat="1" applyFont="1" applyFill="1" applyBorder="1" applyAlignment="1" applyProtection="1">
      <alignment vertical="top"/>
      <protection hidden="1"/>
    </xf>
    <xf numFmtId="0" fontId="7" fillId="11" borderId="0" xfId="0" applyNumberFormat="1" applyFont="1" applyFill="1" applyBorder="1" applyAlignment="1" applyProtection="1">
      <alignment horizontal="right" vertical="top" indent="2"/>
      <protection hidden="1"/>
    </xf>
    <xf numFmtId="167" fontId="7" fillId="11" borderId="0" xfId="0" applyNumberFormat="1" applyFont="1" applyFill="1" applyBorder="1" applyAlignment="1" applyProtection="1">
      <alignment horizontal="center" vertical="top"/>
      <protection hidden="1"/>
    </xf>
    <xf numFmtId="3" fontId="47" fillId="11" borderId="0" xfId="0" applyNumberFormat="1" applyFont="1" applyFill="1" applyBorder="1" applyAlignment="1" applyProtection="1">
      <alignment vertical="top" wrapText="1"/>
      <protection hidden="1"/>
    </xf>
    <xf numFmtId="0" fontId="13" fillId="11" borderId="0" xfId="0" applyNumberFormat="1" applyFont="1" applyFill="1" applyBorder="1" applyAlignment="1" applyProtection="1">
      <alignment vertical="top"/>
      <protection hidden="1"/>
    </xf>
    <xf numFmtId="3" fontId="8" fillId="11" borderId="22" xfId="0" applyNumberFormat="1" applyFont="1" applyFill="1" applyBorder="1" applyAlignment="1" applyProtection="1">
      <alignment horizontal="center" vertical="top"/>
      <protection hidden="1"/>
    </xf>
    <xf numFmtId="0" fontId="29" fillId="4" borderId="16" xfId="0" applyNumberFormat="1" applyFont="1" applyFill="1" applyBorder="1" applyAlignment="1" applyProtection="1">
      <alignment vertical="top"/>
      <protection hidden="1"/>
    </xf>
    <xf numFmtId="3" fontId="9" fillId="0" borderId="36" xfId="0" applyNumberFormat="1" applyFont="1" applyFill="1" applyBorder="1" applyAlignment="1" applyProtection="1">
      <alignment vertical="top"/>
      <protection hidden="1"/>
    </xf>
    <xf numFmtId="0" fontId="9" fillId="2" borderId="79" xfId="0" applyNumberFormat="1" applyFont="1" applyFill="1" applyBorder="1" applyAlignment="1" applyProtection="1">
      <alignment horizontal="center" vertical="top"/>
      <protection hidden="1"/>
    </xf>
    <xf numFmtId="0" fontId="14" fillId="0" borderId="17" xfId="0" applyNumberFormat="1" applyFont="1" applyFill="1" applyBorder="1" applyAlignment="1" applyProtection="1">
      <alignment horizontal="left" vertical="top"/>
      <protection hidden="1"/>
    </xf>
    <xf numFmtId="0" fontId="7" fillId="0" borderId="35" xfId="0" applyNumberFormat="1" applyFont="1" applyFill="1" applyBorder="1" applyAlignment="1" applyProtection="1">
      <alignment horizontal="center" vertical="top"/>
      <protection hidden="1"/>
    </xf>
    <xf numFmtId="0" fontId="7" fillId="0" borderId="60" xfId="0" applyNumberFormat="1" applyFont="1" applyFill="1" applyBorder="1" applyAlignment="1" applyProtection="1">
      <alignment horizontal="center" vertical="top"/>
      <protection hidden="1"/>
    </xf>
    <xf numFmtId="0" fontId="7" fillId="0" borderId="36" xfId="0" applyNumberFormat="1" applyFont="1" applyFill="1" applyBorder="1" applyAlignment="1" applyProtection="1">
      <alignment horizontal="center" vertical="top"/>
      <protection hidden="1"/>
    </xf>
    <xf numFmtId="0" fontId="7" fillId="12" borderId="79" xfId="0" applyNumberFormat="1" applyFont="1" applyFill="1" applyBorder="1" applyAlignment="1" applyProtection="1">
      <alignment horizontal="center" vertical="top"/>
      <protection hidden="1"/>
    </xf>
    <xf numFmtId="0" fontId="7" fillId="0" borderId="16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NumberFormat="1" applyFont="1" applyFill="1" applyBorder="1" applyAlignment="1" applyProtection="1">
      <alignment horizontal="center" vertical="top"/>
      <protection hidden="1"/>
    </xf>
    <xf numFmtId="0" fontId="7" fillId="0" borderId="3" xfId="0" applyNumberFormat="1" applyFont="1" applyFill="1" applyBorder="1" applyAlignment="1" applyProtection="1">
      <alignment horizontal="center" vertical="top"/>
      <protection hidden="1"/>
    </xf>
    <xf numFmtId="0" fontId="8" fillId="0" borderId="35" xfId="0" applyNumberFormat="1" applyFont="1" applyFill="1" applyBorder="1" applyAlignment="1" applyProtection="1">
      <alignment horizontal="center" vertical="top"/>
      <protection hidden="1"/>
    </xf>
    <xf numFmtId="3" fontId="9" fillId="0" borderId="16" xfId="0" applyNumberFormat="1" applyFont="1" applyFill="1" applyBorder="1" applyAlignment="1" applyProtection="1">
      <alignment vertical="top"/>
      <protection hidden="1"/>
    </xf>
    <xf numFmtId="3" fontId="9" fillId="0" borderId="17" xfId="0" applyNumberFormat="1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top"/>
      <protection hidden="1"/>
    </xf>
    <xf numFmtId="3" fontId="9" fillId="0" borderId="2" xfId="0" applyNumberFormat="1" applyFont="1" applyFill="1" applyBorder="1" applyAlignment="1" applyProtection="1">
      <alignment vertical="top"/>
      <protection hidden="1"/>
    </xf>
    <xf numFmtId="0" fontId="14" fillId="2" borderId="79" xfId="0" applyNumberFormat="1" applyFont="1" applyFill="1" applyBorder="1" applyAlignment="1" applyProtection="1">
      <alignment horizontal="center" vertical="top"/>
      <protection hidden="1"/>
    </xf>
    <xf numFmtId="0" fontId="14" fillId="0" borderId="17" xfId="0" applyNumberFormat="1" applyFont="1" applyFill="1" applyBorder="1" applyAlignment="1" applyProtection="1">
      <alignment vertical="top"/>
      <protection hidden="1"/>
    </xf>
    <xf numFmtId="0" fontId="9" fillId="2" borderId="79" xfId="0" applyNumberFormat="1" applyFont="1" applyFill="1" applyBorder="1" applyAlignment="1" applyProtection="1">
      <alignment vertical="top"/>
      <protection hidden="1"/>
    </xf>
    <xf numFmtId="0" fontId="13" fillId="0" borderId="38" xfId="0" applyNumberFormat="1" applyFont="1" applyFill="1" applyBorder="1" applyAlignment="1" applyProtection="1">
      <alignment horizontal="center" vertical="top"/>
      <protection hidden="1"/>
    </xf>
    <xf numFmtId="0" fontId="13" fillId="0" borderId="5" xfId="0" applyNumberFormat="1" applyFont="1" applyFill="1" applyBorder="1" applyAlignment="1" applyProtection="1">
      <alignment horizontal="center" vertical="top"/>
      <protection hidden="1"/>
    </xf>
    <xf numFmtId="0" fontId="13" fillId="0" borderId="41" xfId="0" applyNumberFormat="1" applyFont="1" applyFill="1" applyBorder="1" applyAlignment="1" applyProtection="1">
      <alignment horizontal="center" vertical="top"/>
      <protection hidden="1"/>
    </xf>
    <xf numFmtId="0" fontId="7" fillId="0" borderId="17" xfId="0" applyNumberFormat="1" applyFont="1" applyFill="1" applyBorder="1" applyAlignment="1" applyProtection="1">
      <alignment horizontal="center" vertical="top"/>
      <protection hidden="1"/>
    </xf>
    <xf numFmtId="0" fontId="28" fillId="6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62" xfId="0" applyNumberFormat="1" applyFont="1" applyFill="1" applyBorder="1" applyAlignment="1" applyProtection="1">
      <alignment horizontal="center" vertical="top"/>
      <protection hidden="1"/>
    </xf>
    <xf numFmtId="0" fontId="14" fillId="0" borderId="42" xfId="0" applyNumberFormat="1" applyFont="1" applyFill="1" applyBorder="1" applyAlignment="1" applyProtection="1">
      <alignment horizontal="center" vertical="top"/>
      <protection hidden="1"/>
    </xf>
    <xf numFmtId="49" fontId="28" fillId="6" borderId="24" xfId="0" applyNumberFormat="1" applyFont="1" applyFill="1" applyBorder="1" applyAlignment="1" applyProtection="1">
      <alignment horizontal="center" vertical="top"/>
      <protection hidden="1"/>
    </xf>
    <xf numFmtId="3" fontId="9" fillId="0" borderId="24" xfId="0" applyNumberFormat="1" applyFont="1" applyFill="1" applyBorder="1" applyAlignment="1" applyProtection="1">
      <alignment horizontal="center" vertical="top" wrapText="1"/>
      <protection hidden="1"/>
    </xf>
    <xf numFmtId="0" fontId="2" fillId="10" borderId="3" xfId="0" applyFont="1" applyFill="1" applyBorder="1" applyAlignment="1" applyProtection="1">
      <alignment horizontal="center" vertical="top" wrapText="1"/>
      <protection hidden="1"/>
    </xf>
    <xf numFmtId="0" fontId="2" fillId="10" borderId="4" xfId="0" applyFont="1" applyFill="1" applyBorder="1" applyAlignment="1" applyProtection="1">
      <alignment horizontal="center" vertical="top" wrapText="1"/>
      <protection hidden="1"/>
    </xf>
    <xf numFmtId="165" fontId="2" fillId="10" borderId="24" xfId="2" applyNumberFormat="1" applyFont="1" applyFill="1" applyBorder="1" applyAlignment="1" applyProtection="1">
      <alignment horizontal="center" vertical="top" wrapText="1"/>
      <protection hidden="1"/>
    </xf>
    <xf numFmtId="0" fontId="13" fillId="14" borderId="0" xfId="0" applyNumberFormat="1" applyFont="1" applyFill="1" applyBorder="1" applyAlignment="1" applyProtection="1">
      <alignment vertical="top"/>
      <protection hidden="1"/>
    </xf>
    <xf numFmtId="0" fontId="8" fillId="14" borderId="0" xfId="0" applyNumberFormat="1" applyFont="1" applyFill="1" applyBorder="1" applyAlignment="1" applyProtection="1">
      <alignment vertical="top"/>
      <protection hidden="1"/>
    </xf>
    <xf numFmtId="0" fontId="54" fillId="18" borderId="2" xfId="0" applyFont="1" applyFill="1" applyBorder="1"/>
    <xf numFmtId="174" fontId="54" fillId="18" borderId="2" xfId="2" applyNumberFormat="1" applyFont="1" applyFill="1" applyBorder="1" applyAlignment="1" applyProtection="1">
      <alignment horizontal="center"/>
    </xf>
    <xf numFmtId="0" fontId="0" fillId="18" borderId="2" xfId="0" applyFont="1" applyFill="1" applyBorder="1"/>
    <xf numFmtId="0" fontId="7" fillId="12" borderId="79" xfId="0" applyNumberFormat="1" applyFont="1" applyFill="1" applyBorder="1" applyAlignment="1" applyProtection="1">
      <alignment vertical="top"/>
      <protection hidden="1"/>
    </xf>
    <xf numFmtId="0" fontId="9" fillId="11" borderId="52" xfId="0" applyNumberFormat="1" applyFont="1" applyFill="1" applyBorder="1" applyAlignment="1" applyProtection="1">
      <alignment vertical="top"/>
      <protection hidden="1"/>
    </xf>
    <xf numFmtId="0" fontId="8" fillId="11" borderId="52" xfId="0" applyNumberFormat="1" applyFont="1" applyFill="1" applyBorder="1" applyAlignment="1" applyProtection="1">
      <alignment vertical="top"/>
      <protection hidden="1"/>
    </xf>
    <xf numFmtId="0" fontId="13" fillId="11" borderId="11" xfId="0" applyNumberFormat="1" applyFont="1" applyFill="1" applyBorder="1" applyAlignment="1" applyProtection="1">
      <alignment horizontal="left" vertical="top"/>
      <protection hidden="1"/>
    </xf>
    <xf numFmtId="0" fontId="14" fillId="11" borderId="26" xfId="0" applyNumberFormat="1" applyFont="1" applyFill="1" applyBorder="1" applyAlignment="1" applyProtection="1">
      <alignment horizontal="left" vertical="top"/>
      <protection hidden="1"/>
    </xf>
    <xf numFmtId="0" fontId="14" fillId="11" borderId="11" xfId="0" applyNumberFormat="1" applyFont="1" applyFill="1" applyBorder="1" applyAlignment="1" applyProtection="1">
      <alignment horizontal="center" vertical="top"/>
      <protection hidden="1"/>
    </xf>
    <xf numFmtId="0" fontId="14" fillId="11" borderId="22" xfId="0" applyNumberFormat="1" applyFont="1" applyFill="1" applyBorder="1" applyAlignment="1" applyProtection="1">
      <alignment horizontal="left" vertical="top"/>
      <protection hidden="1"/>
    </xf>
    <xf numFmtId="0" fontId="14" fillId="11" borderId="42" xfId="0" applyNumberFormat="1" applyFont="1" applyFill="1" applyBorder="1" applyAlignment="1" applyProtection="1">
      <alignment horizontal="left" vertical="top"/>
      <protection hidden="1"/>
    </xf>
    <xf numFmtId="3" fontId="9" fillId="11" borderId="61" xfId="0" applyNumberFormat="1" applyFont="1" applyFill="1" applyBorder="1" applyAlignment="1" applyProtection="1">
      <alignment horizontal="center" vertical="top"/>
      <protection hidden="1"/>
    </xf>
    <xf numFmtId="0" fontId="13" fillId="11" borderId="22" xfId="0" applyNumberFormat="1" applyFont="1" applyFill="1" applyBorder="1" applyAlignment="1" applyProtection="1">
      <alignment horizontal="left" vertical="top"/>
      <protection hidden="1"/>
    </xf>
    <xf numFmtId="0" fontId="13" fillId="11" borderId="42" xfId="0" applyNumberFormat="1" applyFont="1" applyFill="1" applyBorder="1" applyAlignment="1" applyProtection="1">
      <alignment horizontal="left" vertical="top"/>
      <protection hidden="1"/>
    </xf>
    <xf numFmtId="0" fontId="51" fillId="11" borderId="22" xfId="0" applyNumberFormat="1" applyFont="1" applyFill="1" applyBorder="1" applyAlignment="1" applyProtection="1">
      <alignment vertical="top" wrapText="1"/>
      <protection hidden="1"/>
    </xf>
    <xf numFmtId="0" fontId="10" fillId="11" borderId="42" xfId="0" applyNumberFormat="1" applyFont="1" applyFill="1" applyBorder="1" applyAlignment="1" applyProtection="1">
      <alignment vertical="top" wrapText="1"/>
      <protection hidden="1"/>
    </xf>
    <xf numFmtId="0" fontId="10" fillId="11" borderId="22" xfId="0" applyNumberFormat="1" applyFont="1" applyFill="1" applyBorder="1" applyAlignment="1" applyProtection="1">
      <alignment horizontal="left" vertical="top"/>
      <protection hidden="1"/>
    </xf>
    <xf numFmtId="0" fontId="10" fillId="11" borderId="42" xfId="0" applyNumberFormat="1" applyFont="1" applyFill="1" applyBorder="1" applyAlignment="1" applyProtection="1">
      <alignment horizontal="left" vertical="top"/>
      <protection hidden="1"/>
    </xf>
    <xf numFmtId="0" fontId="14" fillId="11" borderId="21" xfId="0" applyNumberFormat="1" applyFont="1" applyFill="1" applyBorder="1" applyAlignment="1" applyProtection="1">
      <alignment horizontal="left" vertical="top"/>
      <protection hidden="1"/>
    </xf>
    <xf numFmtId="0" fontId="14" fillId="11" borderId="28" xfId="0" applyNumberFormat="1" applyFont="1" applyFill="1" applyBorder="1" applyAlignment="1" applyProtection="1">
      <alignment horizontal="left" vertical="top"/>
      <protection hidden="1"/>
    </xf>
    <xf numFmtId="3" fontId="9" fillId="11" borderId="56" xfId="0" applyNumberFormat="1" applyFont="1" applyFill="1" applyBorder="1" applyAlignment="1" applyProtection="1">
      <alignment horizontal="center" vertical="top"/>
      <protection hidden="1"/>
    </xf>
    <xf numFmtId="0" fontId="14" fillId="11" borderId="0" xfId="0" applyNumberFormat="1" applyFont="1" applyFill="1" applyBorder="1" applyAlignment="1" applyProtection="1">
      <alignment horizontal="left" vertical="center" wrapText="1"/>
      <protection hidden="1"/>
    </xf>
    <xf numFmtId="168" fontId="8" fillId="11" borderId="0" xfId="0" applyNumberFormat="1" applyFont="1" applyFill="1" applyBorder="1" applyAlignment="1" applyProtection="1">
      <alignment horizontal="center" vertical="top"/>
      <protection hidden="1"/>
    </xf>
    <xf numFmtId="0" fontId="3" fillId="11" borderId="33" xfId="0" applyFont="1" applyFill="1" applyBorder="1" applyProtection="1">
      <protection hidden="1"/>
    </xf>
    <xf numFmtId="0" fontId="3" fillId="11" borderId="29" xfId="0" applyFont="1" applyFill="1" applyBorder="1" applyAlignment="1" applyProtection="1">
      <alignment horizontal="center"/>
      <protection hidden="1"/>
    </xf>
    <xf numFmtId="3" fontId="9" fillId="11" borderId="31" xfId="0" applyNumberFormat="1" applyFont="1" applyFill="1" applyBorder="1" applyAlignment="1" applyProtection="1">
      <alignment horizontal="center" vertical="top"/>
      <protection hidden="1"/>
    </xf>
    <xf numFmtId="0" fontId="3" fillId="11" borderId="1" xfId="0" applyFont="1" applyFill="1" applyBorder="1" applyProtection="1">
      <protection hidden="1"/>
    </xf>
    <xf numFmtId="0" fontId="3" fillId="11" borderId="2" xfId="0" applyFont="1" applyFill="1" applyBorder="1" applyAlignment="1" applyProtection="1">
      <alignment horizontal="center"/>
      <protection hidden="1"/>
    </xf>
    <xf numFmtId="3" fontId="3" fillId="11" borderId="32" xfId="2" applyNumberFormat="1" applyFont="1" applyFill="1" applyBorder="1" applyAlignment="1" applyProtection="1">
      <alignment horizontal="center"/>
      <protection hidden="1"/>
    </xf>
    <xf numFmtId="0" fontId="3" fillId="11" borderId="1" xfId="0" applyFont="1" applyFill="1" applyBorder="1" applyAlignment="1" applyProtection="1">
      <alignment vertical="top"/>
      <protection hidden="1"/>
    </xf>
    <xf numFmtId="0" fontId="3" fillId="11" borderId="2" xfId="0" applyFont="1" applyFill="1" applyBorder="1" applyAlignment="1" applyProtection="1">
      <alignment horizontal="center" vertical="top"/>
      <protection hidden="1"/>
    </xf>
    <xf numFmtId="0" fontId="3" fillId="11" borderId="3" xfId="0" applyFont="1" applyFill="1" applyBorder="1" applyProtection="1">
      <protection hidden="1"/>
    </xf>
    <xf numFmtId="0" fontId="3" fillId="11" borderId="4" xfId="0" applyFont="1" applyFill="1" applyBorder="1" applyAlignment="1" applyProtection="1">
      <alignment horizontal="center"/>
      <protection hidden="1"/>
    </xf>
    <xf numFmtId="3" fontId="3" fillId="11" borderId="24" xfId="2" applyNumberFormat="1" applyFont="1" applyFill="1" applyBorder="1" applyAlignment="1" applyProtection="1">
      <alignment horizontal="center"/>
      <protection hidden="1"/>
    </xf>
    <xf numFmtId="0" fontId="5" fillId="11" borderId="0" xfId="0" applyFont="1" applyFill="1" applyAlignment="1" applyProtection="1">
      <alignment horizontal="center"/>
      <protection hidden="1"/>
    </xf>
    <xf numFmtId="0" fontId="23" fillId="11" borderId="0" xfId="0" applyFont="1" applyFill="1" applyBorder="1" applyAlignment="1" applyProtection="1">
      <alignment horizontal="left"/>
      <protection hidden="1"/>
    </xf>
    <xf numFmtId="0" fontId="14" fillId="11" borderId="24" xfId="0" applyNumberFormat="1" applyFont="1" applyFill="1" applyBorder="1" applyAlignment="1" applyProtection="1">
      <alignment horizontal="center" vertical="top"/>
      <protection hidden="1"/>
    </xf>
    <xf numFmtId="0" fontId="14" fillId="11" borderId="0" xfId="0" applyFont="1" applyFill="1" applyProtection="1">
      <protection hidden="1"/>
    </xf>
    <xf numFmtId="0" fontId="14" fillId="11" borderId="0" xfId="0" applyFont="1" applyFill="1" applyAlignment="1" applyProtection="1">
      <alignment horizontal="center"/>
      <protection hidden="1"/>
    </xf>
    <xf numFmtId="49" fontId="7" fillId="11" borderId="0" xfId="0" applyNumberFormat="1" applyFont="1" applyFill="1" applyBorder="1" applyAlignment="1" applyProtection="1">
      <alignment horizontal="center" vertical="top"/>
      <protection hidden="1"/>
    </xf>
    <xf numFmtId="3" fontId="7" fillId="0" borderId="1" xfId="0" applyNumberFormat="1" applyFont="1" applyFill="1" applyBorder="1" applyAlignment="1" applyProtection="1">
      <alignment horizontal="left" vertical="top"/>
      <protection hidden="1"/>
    </xf>
    <xf numFmtId="0" fontId="54" fillId="19" borderId="2" xfId="0" applyFont="1" applyFill="1" applyBorder="1"/>
    <xf numFmtId="173" fontId="54" fillId="19" borderId="2" xfId="2" applyNumberFormat="1" applyFont="1" applyFill="1" applyBorder="1" applyAlignment="1" applyProtection="1">
      <alignment horizontal="center"/>
    </xf>
    <xf numFmtId="0" fontId="5" fillId="19" borderId="2" xfId="0" applyFont="1" applyFill="1" applyBorder="1"/>
    <xf numFmtId="173" fontId="5" fillId="19" borderId="2" xfId="0" applyNumberFormat="1" applyFont="1" applyFill="1" applyBorder="1" applyAlignment="1">
      <alignment horizontal="center"/>
    </xf>
    <xf numFmtId="174" fontId="54" fillId="19" borderId="2" xfId="2" applyNumberFormat="1" applyFont="1" applyFill="1" applyBorder="1" applyAlignment="1" applyProtection="1">
      <alignment horizontal="center"/>
    </xf>
    <xf numFmtId="0" fontId="0" fillId="19" borderId="2" xfId="0" applyFont="1" applyFill="1" applyBorder="1"/>
    <xf numFmtId="0" fontId="8" fillId="0" borderId="1" xfId="0" applyNumberFormat="1" applyFont="1" applyFill="1" applyBorder="1" applyAlignment="1" applyProtection="1">
      <alignment horizontal="center" vertical="center" wrapText="1"/>
    </xf>
    <xf numFmtId="3" fontId="9" fillId="0" borderId="42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NumberFormat="1" applyFont="1" applyFill="1" applyBorder="1" applyAlignment="1" applyProtection="1">
      <alignment horizontal="left" vertical="top"/>
      <protection hidden="1"/>
    </xf>
    <xf numFmtId="0" fontId="7" fillId="0" borderId="2" xfId="0" applyNumberFormat="1" applyFont="1" applyFill="1" applyBorder="1" applyAlignment="1" applyProtection="1">
      <alignment horizontal="left" vertical="top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0" fontId="7" fillId="0" borderId="33" xfId="0" applyNumberFormat="1" applyFont="1" applyFill="1" applyBorder="1" applyAlignment="1" applyProtection="1">
      <alignment horizontal="left" vertical="top"/>
      <protection hidden="1"/>
    </xf>
    <xf numFmtId="0" fontId="33" fillId="8" borderId="25" xfId="0" applyNumberFormat="1" applyFont="1" applyFill="1" applyBorder="1" applyAlignment="1" applyProtection="1">
      <alignment vertical="top"/>
      <protection hidden="1"/>
    </xf>
    <xf numFmtId="0" fontId="8" fillId="0" borderId="3" xfId="0" applyNumberFormat="1" applyFont="1" applyFill="1" applyBorder="1" applyAlignment="1" applyProtection="1">
      <alignment horizontal="left" vertical="top"/>
      <protection hidden="1"/>
    </xf>
    <xf numFmtId="0" fontId="8" fillId="0" borderId="4" xfId="0" applyNumberFormat="1" applyFont="1" applyFill="1" applyBorder="1" applyAlignment="1" applyProtection="1">
      <alignment horizontal="left" vertical="top"/>
      <protection hidden="1"/>
    </xf>
    <xf numFmtId="0" fontId="9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3" xfId="0" applyNumberFormat="1" applyFont="1" applyFill="1" applyBorder="1" applyAlignment="1" applyProtection="1">
      <alignment horizontal="left" vertical="top"/>
      <protection hidden="1"/>
    </xf>
    <xf numFmtId="0" fontId="8" fillId="0" borderId="1" xfId="0" applyNumberFormat="1" applyFont="1" applyFill="1" applyBorder="1" applyAlignment="1" applyProtection="1">
      <alignment horizontal="left" vertical="top"/>
      <protection hidden="1"/>
    </xf>
    <xf numFmtId="0" fontId="8" fillId="0" borderId="2" xfId="0" applyNumberFormat="1" applyFont="1" applyFill="1" applyBorder="1" applyAlignment="1" applyProtection="1">
      <alignment horizontal="left" vertical="top"/>
      <protection hidden="1"/>
    </xf>
    <xf numFmtId="3" fontId="9" fillId="0" borderId="2" xfId="0" applyNumberFormat="1" applyFont="1" applyFill="1" applyBorder="1" applyAlignment="1" applyProtection="1">
      <alignment horizontal="center" vertical="top"/>
      <protection hidden="1"/>
    </xf>
    <xf numFmtId="3" fontId="9" fillId="0" borderId="32" xfId="0" applyNumberFormat="1" applyFont="1" applyFill="1" applyBorder="1" applyAlignment="1" applyProtection="1">
      <alignment horizontal="center" vertical="top"/>
      <protection hidden="1"/>
    </xf>
    <xf numFmtId="0" fontId="9" fillId="0" borderId="1" xfId="0" applyNumberFormat="1" applyFont="1" applyFill="1" applyBorder="1" applyAlignment="1" applyProtection="1">
      <alignment horizontal="left" vertical="top"/>
      <protection hidden="1"/>
    </xf>
    <xf numFmtId="0" fontId="9" fillId="0" borderId="2" xfId="0" applyNumberFormat="1" applyFont="1" applyFill="1" applyBorder="1" applyAlignment="1" applyProtection="1">
      <alignment horizontal="left" vertical="top"/>
      <protection hidden="1"/>
    </xf>
    <xf numFmtId="3" fontId="8" fillId="0" borderId="5" xfId="0" applyNumberFormat="1" applyFont="1" applyFill="1" applyBorder="1" applyAlignment="1" applyProtection="1">
      <alignment horizontal="center" vertical="top"/>
      <protection hidden="1"/>
    </xf>
    <xf numFmtId="3" fontId="9" fillId="0" borderId="4" xfId="0" applyNumberFormat="1" applyFont="1" applyFill="1" applyBorder="1" applyAlignment="1" applyProtection="1">
      <alignment horizontal="center" vertical="top"/>
      <protection hidden="1"/>
    </xf>
    <xf numFmtId="3" fontId="9" fillId="0" borderId="24" xfId="0" applyNumberFormat="1" applyFont="1" applyFill="1" applyBorder="1" applyAlignment="1" applyProtection="1">
      <alignment horizontal="center" vertical="top"/>
      <protection hidden="1"/>
    </xf>
    <xf numFmtId="0" fontId="7" fillId="2" borderId="79" xfId="0" applyNumberFormat="1" applyFont="1" applyFill="1" applyBorder="1" applyAlignment="1" applyProtection="1">
      <alignment horizontal="center" vertical="top"/>
      <protection hidden="1"/>
    </xf>
    <xf numFmtId="3" fontId="9" fillId="0" borderId="53" xfId="0" applyNumberFormat="1" applyFont="1" applyFill="1" applyBorder="1" applyAlignment="1" applyProtection="1">
      <alignment horizontal="center" vertical="top"/>
      <protection hidden="1"/>
    </xf>
    <xf numFmtId="0" fontId="7" fillId="0" borderId="45" xfId="0" applyNumberFormat="1" applyFont="1" applyFill="1" applyBorder="1" applyAlignment="1" applyProtection="1">
      <alignment horizontal="left" vertical="top"/>
      <protection hidden="1"/>
    </xf>
    <xf numFmtId="3" fontId="9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6" borderId="4" xfId="0" applyNumberFormat="1" applyFont="1" applyFill="1" applyBorder="1" applyAlignment="1" applyProtection="1">
      <alignment horizontal="center" vertical="top"/>
      <protection hidden="1"/>
    </xf>
    <xf numFmtId="0" fontId="33" fillId="6" borderId="4" xfId="0" applyNumberFormat="1" applyFont="1" applyFill="1" applyBorder="1" applyAlignment="1" applyProtection="1">
      <alignment horizontal="center" vertical="top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NumberFormat="1" applyFont="1" applyFill="1" applyBorder="1" applyAlignment="1" applyProtection="1">
      <alignment horizontal="left" vertical="top"/>
      <protection hidden="1"/>
    </xf>
    <xf numFmtId="0" fontId="14" fillId="0" borderId="3" xfId="0" applyNumberFormat="1" applyFont="1" applyFill="1" applyBorder="1" applyAlignment="1" applyProtection="1">
      <alignment horizontal="left" vertical="top"/>
      <protection hidden="1"/>
    </xf>
    <xf numFmtId="3" fontId="9" fillId="0" borderId="4" xfId="0" applyNumberFormat="1" applyFont="1" applyFill="1" applyBorder="1" applyAlignment="1" applyProtection="1">
      <alignment horizontal="center" vertical="center"/>
      <protection hidden="1"/>
    </xf>
    <xf numFmtId="0" fontId="28" fillId="6" borderId="39" xfId="0" applyNumberFormat="1" applyFont="1" applyFill="1" applyBorder="1" applyAlignment="1" applyProtection="1">
      <alignment horizontal="center" vertical="top"/>
      <protection hidden="1"/>
    </xf>
    <xf numFmtId="0" fontId="33" fillId="6" borderId="24" xfId="0" applyNumberFormat="1" applyFont="1" applyFill="1" applyBorder="1" applyAlignment="1" applyProtection="1">
      <alignment horizontal="center" vertical="top"/>
      <protection hidden="1"/>
    </xf>
    <xf numFmtId="0" fontId="28" fillId="6" borderId="34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NumberFormat="1" applyFont="1" applyFill="1" applyBorder="1" applyAlignment="1" applyProtection="1">
      <alignment vertical="top" wrapText="1"/>
      <protection hidden="1"/>
    </xf>
    <xf numFmtId="0" fontId="33" fillId="6" borderId="17" xfId="0" applyNumberFormat="1" applyFont="1" applyFill="1" applyBorder="1" applyAlignment="1" applyProtection="1">
      <alignment horizontal="center" vertical="top"/>
      <protection hidden="1"/>
    </xf>
    <xf numFmtId="0" fontId="33" fillId="6" borderId="23" xfId="0" applyNumberFormat="1" applyFont="1" applyFill="1" applyBorder="1" applyAlignment="1" applyProtection="1">
      <alignment horizontal="center" vertical="top"/>
      <protection hidden="1"/>
    </xf>
    <xf numFmtId="3" fontId="8" fillId="3" borderId="76" xfId="0" applyNumberFormat="1" applyFont="1" applyFill="1" applyBorder="1" applyAlignment="1" applyProtection="1">
      <alignment horizontal="center" vertical="center"/>
      <protection hidden="1"/>
    </xf>
    <xf numFmtId="3" fontId="8" fillId="3" borderId="73" xfId="0" applyNumberFormat="1" applyFont="1" applyFill="1" applyBorder="1" applyAlignment="1" applyProtection="1">
      <alignment horizontal="center" vertical="center"/>
      <protection hidden="1"/>
    </xf>
    <xf numFmtId="0" fontId="7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NumberFormat="1" applyFont="1" applyFill="1" applyBorder="1" applyAlignment="1" applyProtection="1">
      <alignment horizontal="left" vertical="top"/>
      <protection hidden="1"/>
    </xf>
    <xf numFmtId="0" fontId="14" fillId="0" borderId="29" xfId="0" applyNumberFormat="1" applyFont="1" applyFill="1" applyBorder="1" applyAlignment="1" applyProtection="1">
      <alignment horizontal="left" vertical="top"/>
      <protection hidden="1"/>
    </xf>
    <xf numFmtId="0" fontId="14" fillId="0" borderId="4" xfId="0" applyNumberFormat="1" applyFont="1" applyFill="1" applyBorder="1" applyAlignment="1" applyProtection="1">
      <alignment horizontal="left" vertical="top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top"/>
      <protection hidden="1"/>
    </xf>
    <xf numFmtId="3" fontId="8" fillId="0" borderId="2" xfId="0" applyNumberFormat="1" applyFont="1" applyFill="1" applyBorder="1" applyAlignment="1" applyProtection="1">
      <alignment horizontal="center" vertical="top"/>
      <protection hidden="1"/>
    </xf>
    <xf numFmtId="3" fontId="8" fillId="0" borderId="32" xfId="0" applyNumberFormat="1" applyFont="1" applyFill="1" applyBorder="1" applyAlignment="1" applyProtection="1">
      <alignment horizontal="center" vertical="top"/>
      <protection hidden="1"/>
    </xf>
    <xf numFmtId="3" fontId="8" fillId="0" borderId="3" xfId="0" applyNumberFormat="1" applyFont="1" applyFill="1" applyBorder="1" applyAlignment="1" applyProtection="1">
      <alignment horizontal="center" vertical="top"/>
      <protection hidden="1"/>
    </xf>
    <xf numFmtId="3" fontId="8" fillId="0" borderId="4" xfId="0" applyNumberFormat="1" applyFont="1" applyFill="1" applyBorder="1" applyAlignment="1" applyProtection="1">
      <alignment horizontal="center" vertical="top"/>
      <protection hidden="1"/>
    </xf>
    <xf numFmtId="3" fontId="8" fillId="0" borderId="24" xfId="0" applyNumberFormat="1" applyFont="1" applyFill="1" applyBorder="1" applyAlignment="1" applyProtection="1">
      <alignment horizontal="center" vertical="top"/>
      <protection hidden="1"/>
    </xf>
    <xf numFmtId="0" fontId="28" fillId="6" borderId="17" xfId="0" applyNumberFormat="1" applyFont="1" applyFill="1" applyBorder="1" applyAlignment="1" applyProtection="1">
      <alignment horizontal="center" vertical="top"/>
      <protection hidden="1"/>
    </xf>
    <xf numFmtId="0" fontId="28" fillId="6" borderId="23" xfId="0" applyNumberFormat="1" applyFont="1" applyFill="1" applyBorder="1" applyAlignment="1" applyProtection="1">
      <alignment horizontal="center" vertical="top"/>
      <protection hidden="1"/>
    </xf>
    <xf numFmtId="3" fontId="8" fillId="0" borderId="39" xfId="0" applyNumberFormat="1" applyFont="1" applyFill="1" applyBorder="1" applyAlignment="1" applyProtection="1">
      <alignment horizontal="center" vertical="top"/>
      <protection hidden="1"/>
    </xf>
    <xf numFmtId="3" fontId="8" fillId="0" borderId="38" xfId="0" applyNumberFormat="1" applyFont="1" applyFill="1" applyBorder="1" applyAlignment="1" applyProtection="1">
      <alignment horizontal="center" vertical="top"/>
      <protection hidden="1"/>
    </xf>
    <xf numFmtId="3" fontId="8" fillId="0" borderId="36" xfId="0" applyNumberFormat="1" applyFont="1" applyFill="1" applyBorder="1" applyAlignment="1" applyProtection="1">
      <alignment horizontal="center" vertical="top"/>
      <protection hidden="1"/>
    </xf>
    <xf numFmtId="167" fontId="7" fillId="0" borderId="2" xfId="0" applyNumberFormat="1" applyFont="1" applyFill="1" applyBorder="1" applyAlignment="1" applyProtection="1">
      <alignment horizontal="center" vertical="top"/>
      <protection hidden="1"/>
    </xf>
    <xf numFmtId="167" fontId="7" fillId="0" borderId="1" xfId="0" applyNumberFormat="1" applyFont="1" applyFill="1" applyBorder="1" applyAlignment="1" applyProtection="1">
      <alignment horizontal="center" vertical="top"/>
      <protection hidden="1"/>
    </xf>
    <xf numFmtId="0" fontId="8" fillId="0" borderId="33" xfId="0" applyNumberFormat="1" applyFont="1" applyFill="1" applyBorder="1" applyAlignment="1" applyProtection="1">
      <alignment horizontal="left" vertical="top"/>
      <protection hidden="1"/>
    </xf>
    <xf numFmtId="0" fontId="8" fillId="0" borderId="29" xfId="0" applyNumberFormat="1" applyFont="1" applyFill="1" applyBorder="1" applyAlignment="1" applyProtection="1">
      <alignment horizontal="left" vertical="top"/>
      <protection hidden="1"/>
    </xf>
    <xf numFmtId="0" fontId="8" fillId="11" borderId="0" xfId="0" applyNumberFormat="1" applyFont="1" applyFill="1" applyBorder="1" applyAlignment="1" applyProtection="1">
      <alignment horizontal="center" vertical="top"/>
      <protection hidden="1"/>
    </xf>
    <xf numFmtId="0" fontId="33" fillId="6" borderId="16" xfId="0" applyNumberFormat="1" applyFont="1" applyFill="1" applyBorder="1" applyAlignment="1" applyProtection="1">
      <alignment horizontal="center" vertical="center"/>
      <protection hidden="1"/>
    </xf>
    <xf numFmtId="0" fontId="33" fillId="6" borderId="17" xfId="0" applyNumberFormat="1" applyFont="1" applyFill="1" applyBorder="1" applyAlignment="1" applyProtection="1">
      <alignment horizontal="center" vertical="center"/>
      <protection hidden="1"/>
    </xf>
    <xf numFmtId="0" fontId="33" fillId="6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NumberFormat="1" applyFont="1" applyFill="1" applyBorder="1" applyAlignment="1" applyProtection="1">
      <alignment horizontal="center" vertical="top"/>
      <protection hidden="1"/>
    </xf>
    <xf numFmtId="0" fontId="7" fillId="0" borderId="5" xfId="0" applyNumberFormat="1" applyFont="1" applyFill="1" applyBorder="1" applyAlignment="1" applyProtection="1">
      <alignment horizontal="center" vertical="top"/>
      <protection hidden="1"/>
    </xf>
    <xf numFmtId="167" fontId="10" fillId="0" borderId="2" xfId="0" applyNumberFormat="1" applyFont="1" applyFill="1" applyBorder="1" applyAlignment="1" applyProtection="1">
      <alignment horizontal="center" vertical="top"/>
      <protection hidden="1"/>
    </xf>
    <xf numFmtId="0" fontId="33" fillId="6" borderId="16" xfId="0" applyNumberFormat="1" applyFont="1" applyFill="1" applyBorder="1" applyAlignment="1" applyProtection="1">
      <alignment horizontal="center" vertical="top"/>
      <protection hidden="1"/>
    </xf>
    <xf numFmtId="0" fontId="13" fillId="0" borderId="1" xfId="0" applyNumberFormat="1" applyFont="1" applyFill="1" applyBorder="1" applyAlignment="1" applyProtection="1">
      <alignment horizontal="left" vertical="top"/>
      <protection hidden="1"/>
    </xf>
    <xf numFmtId="0" fontId="13" fillId="0" borderId="2" xfId="0" applyNumberFormat="1" applyFont="1" applyFill="1" applyBorder="1" applyAlignment="1" applyProtection="1">
      <alignment horizontal="left" vertical="top"/>
      <protection hidden="1"/>
    </xf>
    <xf numFmtId="0" fontId="13" fillId="0" borderId="16" xfId="0" applyNumberFormat="1" applyFont="1" applyFill="1" applyBorder="1" applyAlignment="1" applyProtection="1">
      <alignment horizontal="left" vertical="top"/>
      <protection hidden="1"/>
    </xf>
    <xf numFmtId="0" fontId="13" fillId="0" borderId="17" xfId="0" applyNumberFormat="1" applyFont="1" applyFill="1" applyBorder="1" applyAlignment="1" applyProtection="1">
      <alignment horizontal="left" vertical="top"/>
      <protection hidden="1"/>
    </xf>
    <xf numFmtId="0" fontId="8" fillId="0" borderId="2" xfId="0" applyNumberFormat="1" applyFont="1" applyFill="1" applyBorder="1" applyAlignment="1" applyProtection="1">
      <alignment horizontal="center" vertical="top"/>
      <protection hidden="1"/>
    </xf>
    <xf numFmtId="167" fontId="7" fillId="0" borderId="33" xfId="0" applyNumberFormat="1" applyFont="1" applyFill="1" applyBorder="1" applyAlignment="1" applyProtection="1">
      <alignment horizontal="center" vertical="top"/>
      <protection hidden="1"/>
    </xf>
    <xf numFmtId="167" fontId="7" fillId="0" borderId="29" xfId="0" applyNumberFormat="1" applyFont="1" applyFill="1" applyBorder="1" applyAlignment="1" applyProtection="1">
      <alignment horizontal="center" vertical="top"/>
      <protection hidden="1"/>
    </xf>
    <xf numFmtId="0" fontId="13" fillId="0" borderId="33" xfId="0" applyNumberFormat="1" applyFont="1" applyFill="1" applyBorder="1" applyAlignment="1" applyProtection="1">
      <alignment horizontal="left" vertical="top"/>
      <protection hidden="1"/>
    </xf>
    <xf numFmtId="0" fontId="13" fillId="0" borderId="29" xfId="0" applyNumberFormat="1" applyFont="1" applyFill="1" applyBorder="1" applyAlignment="1" applyProtection="1">
      <alignment horizontal="left" vertical="top"/>
      <protection hidden="1"/>
    </xf>
    <xf numFmtId="0" fontId="8" fillId="0" borderId="16" xfId="0" applyNumberFormat="1" applyFont="1" applyFill="1" applyBorder="1" applyAlignment="1" applyProtection="1">
      <alignment horizontal="left" vertical="top"/>
      <protection hidden="1"/>
    </xf>
    <xf numFmtId="0" fontId="8" fillId="0" borderId="17" xfId="0" applyNumberFormat="1" applyFont="1" applyFill="1" applyBorder="1" applyAlignment="1" applyProtection="1">
      <alignment horizontal="left" vertical="top"/>
      <protection hidden="1"/>
    </xf>
    <xf numFmtId="3" fontId="9" fillId="0" borderId="90" xfId="0" applyNumberFormat="1" applyFont="1" applyFill="1" applyBorder="1" applyAlignment="1" applyProtection="1">
      <alignment horizontal="center" vertical="top"/>
      <protection hidden="1"/>
    </xf>
    <xf numFmtId="0" fontId="7" fillId="11" borderId="0" xfId="0" applyNumberFormat="1" applyFont="1" applyFill="1" applyBorder="1" applyAlignment="1" applyProtection="1">
      <alignment horizontal="left" vertical="top"/>
      <protection hidden="1"/>
    </xf>
    <xf numFmtId="0" fontId="7" fillId="11" borderId="46" xfId="0" applyNumberFormat="1" applyFont="1" applyFill="1" applyBorder="1" applyAlignment="1" applyProtection="1">
      <alignment horizontal="center" vertical="top"/>
      <protection hidden="1"/>
    </xf>
    <xf numFmtId="0" fontId="9" fillId="0" borderId="4" xfId="0" applyNumberFormat="1" applyFont="1" applyFill="1" applyBorder="1" applyAlignment="1" applyProtection="1">
      <alignment horizontal="left" vertical="top"/>
      <protection hidden="1"/>
    </xf>
    <xf numFmtId="3" fontId="9" fillId="0" borderId="2" xfId="0" applyNumberFormat="1" applyFont="1" applyFill="1" applyBorder="1" applyAlignment="1" applyProtection="1">
      <alignment horizontal="center" vertical="top"/>
      <protection hidden="1"/>
    </xf>
    <xf numFmtId="3" fontId="9" fillId="0" borderId="32" xfId="0" applyNumberFormat="1" applyFont="1" applyFill="1" applyBorder="1" applyAlignment="1" applyProtection="1">
      <alignment horizontal="center" vertical="top"/>
      <protection hidden="1"/>
    </xf>
    <xf numFmtId="3" fontId="9" fillId="0" borderId="4" xfId="0" applyNumberFormat="1" applyFont="1" applyFill="1" applyBorder="1" applyAlignment="1" applyProtection="1">
      <alignment horizontal="center" vertical="top"/>
      <protection hidden="1"/>
    </xf>
    <xf numFmtId="3" fontId="8" fillId="0" borderId="5" xfId="0" applyNumberFormat="1" applyFont="1" applyFill="1" applyBorder="1" applyAlignment="1" applyProtection="1">
      <alignment horizontal="center" vertical="top"/>
      <protection hidden="1"/>
    </xf>
    <xf numFmtId="0" fontId="33" fillId="6" borderId="24" xfId="0" applyNumberFormat="1" applyFont="1" applyFill="1" applyBorder="1" applyAlignment="1" applyProtection="1">
      <alignment horizontal="center" vertical="top"/>
      <protection hidden="1"/>
    </xf>
    <xf numFmtId="0" fontId="28" fillId="6" borderId="4" xfId="0" applyNumberFormat="1" applyFont="1" applyFill="1" applyBorder="1" applyAlignment="1" applyProtection="1">
      <alignment horizontal="center" vertical="top"/>
      <protection hidden="1"/>
    </xf>
    <xf numFmtId="0" fontId="33" fillId="6" borderId="4" xfId="0" applyNumberFormat="1" applyFont="1" applyFill="1" applyBorder="1" applyAlignment="1" applyProtection="1">
      <alignment horizontal="center" vertical="top"/>
      <protection hidden="1"/>
    </xf>
    <xf numFmtId="0" fontId="33" fillId="6" borderId="17" xfId="0" applyNumberFormat="1" applyFont="1" applyFill="1" applyBorder="1" applyAlignment="1" applyProtection="1">
      <alignment horizontal="center" vertical="top"/>
      <protection hidden="1"/>
    </xf>
    <xf numFmtId="0" fontId="33" fillId="6" borderId="23" xfId="0" applyNumberFormat="1" applyFont="1" applyFill="1" applyBorder="1" applyAlignment="1" applyProtection="1">
      <alignment horizontal="center" vertical="top"/>
      <protection hidden="1"/>
    </xf>
    <xf numFmtId="3" fontId="8" fillId="0" borderId="2" xfId="0" applyNumberFormat="1" applyFont="1" applyFill="1" applyBorder="1" applyAlignment="1" applyProtection="1">
      <alignment horizontal="center" vertical="top"/>
      <protection hidden="1"/>
    </xf>
    <xf numFmtId="3" fontId="8" fillId="0" borderId="32" xfId="0" applyNumberFormat="1" applyFont="1" applyFill="1" applyBorder="1" applyAlignment="1" applyProtection="1">
      <alignment horizontal="center" vertical="top"/>
      <protection hidden="1"/>
    </xf>
    <xf numFmtId="3" fontId="8" fillId="0" borderId="3" xfId="0" applyNumberFormat="1" applyFont="1" applyFill="1" applyBorder="1" applyAlignment="1" applyProtection="1">
      <alignment horizontal="center" vertical="top"/>
      <protection hidden="1"/>
    </xf>
    <xf numFmtId="3" fontId="8" fillId="0" borderId="4" xfId="0" applyNumberFormat="1" applyFont="1" applyFill="1" applyBorder="1" applyAlignment="1" applyProtection="1">
      <alignment horizontal="center" vertical="top"/>
      <protection hidden="1"/>
    </xf>
    <xf numFmtId="3" fontId="8" fillId="0" borderId="24" xfId="0" applyNumberFormat="1" applyFont="1" applyFill="1" applyBorder="1" applyAlignment="1" applyProtection="1">
      <alignment horizontal="center" vertical="top"/>
      <protection hidden="1"/>
    </xf>
    <xf numFmtId="3" fontId="8" fillId="0" borderId="38" xfId="0" applyNumberFormat="1" applyFont="1" applyFill="1" applyBorder="1" applyAlignment="1" applyProtection="1">
      <alignment horizontal="center" vertical="top"/>
      <protection hidden="1"/>
    </xf>
    <xf numFmtId="167" fontId="7" fillId="0" borderId="1" xfId="0" applyNumberFormat="1" applyFont="1" applyFill="1" applyBorder="1" applyAlignment="1" applyProtection="1">
      <alignment horizontal="center" vertical="top"/>
      <protection hidden="1"/>
    </xf>
    <xf numFmtId="167" fontId="7" fillId="0" borderId="2" xfId="0" applyNumberFormat="1" applyFont="1" applyFill="1" applyBorder="1" applyAlignment="1" applyProtection="1">
      <alignment horizontal="center" vertical="top"/>
      <protection hidden="1"/>
    </xf>
    <xf numFmtId="0" fontId="8" fillId="0" borderId="29" xfId="0" applyNumberFormat="1" applyFont="1" applyFill="1" applyBorder="1" applyAlignment="1" applyProtection="1">
      <alignment horizontal="left" vertical="top"/>
      <protection hidden="1"/>
    </xf>
    <xf numFmtId="0" fontId="33" fillId="6" borderId="16" xfId="0" applyNumberFormat="1" applyFont="1" applyFill="1" applyBorder="1" applyAlignment="1" applyProtection="1">
      <alignment horizontal="center" vertical="top"/>
      <protection hidden="1"/>
    </xf>
    <xf numFmtId="167" fontId="7" fillId="0" borderId="33" xfId="0" applyNumberFormat="1" applyFont="1" applyFill="1" applyBorder="1" applyAlignment="1" applyProtection="1">
      <alignment horizontal="center" vertical="top"/>
      <protection hidden="1"/>
    </xf>
    <xf numFmtId="167" fontId="7" fillId="0" borderId="29" xfId="0" applyNumberFormat="1" applyFont="1" applyFill="1" applyBorder="1" applyAlignment="1" applyProtection="1">
      <alignment horizontal="center" vertical="top"/>
      <protection hidden="1"/>
    </xf>
    <xf numFmtId="0" fontId="33" fillId="8" borderId="27" xfId="0" applyNumberFormat="1" applyFont="1" applyFill="1" applyBorder="1" applyAlignment="1" applyProtection="1">
      <alignment vertical="top"/>
      <protection hidden="1"/>
    </xf>
    <xf numFmtId="0" fontId="33" fillId="16" borderId="35" xfId="0" applyNumberFormat="1" applyFont="1" applyFill="1" applyBorder="1" applyAlignment="1" applyProtection="1">
      <alignment horizontal="center" vertical="top"/>
      <protection hidden="1"/>
    </xf>
    <xf numFmtId="0" fontId="33" fillId="6" borderId="36" xfId="0" applyNumberFormat="1" applyFont="1" applyFill="1" applyBorder="1" applyAlignment="1" applyProtection="1">
      <alignment horizontal="center" vertical="top"/>
      <protection hidden="1"/>
    </xf>
    <xf numFmtId="167" fontId="7" fillId="0" borderId="59" xfId="0" applyNumberFormat="1" applyFont="1" applyFill="1" applyBorder="1" applyAlignment="1" applyProtection="1">
      <alignment horizontal="center" vertical="top"/>
      <protection hidden="1"/>
    </xf>
    <xf numFmtId="167" fontId="7" fillId="0" borderId="60" xfId="0" applyNumberFormat="1" applyFont="1" applyFill="1" applyBorder="1" applyAlignment="1" applyProtection="1">
      <alignment horizontal="center" vertical="top"/>
      <protection hidden="1"/>
    </xf>
    <xf numFmtId="3" fontId="8" fillId="0" borderId="60" xfId="0" applyNumberFormat="1" applyFont="1" applyFill="1" applyBorder="1" applyAlignment="1" applyProtection="1">
      <alignment horizontal="center" vertical="top"/>
      <protection hidden="1"/>
    </xf>
    <xf numFmtId="0" fontId="33" fillId="6" borderId="35" xfId="0" applyNumberFormat="1" applyFont="1" applyFill="1" applyBorder="1" applyAlignment="1" applyProtection="1">
      <alignment horizontal="center" vertical="top"/>
      <protection hidden="1"/>
    </xf>
    <xf numFmtId="0" fontId="28" fillId="6" borderId="3" xfId="0" applyNumberFormat="1" applyFont="1" applyFill="1" applyBorder="1" applyAlignment="1" applyProtection="1">
      <alignment horizontal="center" vertical="top" wrapText="1"/>
      <protection hidden="1"/>
    </xf>
    <xf numFmtId="0" fontId="28" fillId="6" borderId="24" xfId="0" applyNumberFormat="1" applyFont="1" applyFill="1" applyBorder="1" applyAlignment="1" applyProtection="1">
      <alignment horizontal="center" vertical="top" wrapText="1"/>
      <protection hidden="1"/>
    </xf>
    <xf numFmtId="2" fontId="10" fillId="0" borderId="33" xfId="0" applyNumberFormat="1" applyFont="1" applyFill="1" applyBorder="1" applyAlignment="1" applyProtection="1">
      <alignment horizontal="center" vertical="top"/>
      <protection hidden="1"/>
    </xf>
    <xf numFmtId="2" fontId="10" fillId="0" borderId="1" xfId="0" applyNumberFormat="1" applyFont="1" applyFill="1" applyBorder="1" applyAlignment="1" applyProtection="1">
      <alignment horizontal="center"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3" xfId="0" applyNumberFormat="1" applyFont="1" applyFill="1" applyBorder="1" applyAlignment="1" applyProtection="1">
      <alignment vertical="center"/>
      <protection hidden="1"/>
    </xf>
    <xf numFmtId="2" fontId="7" fillId="0" borderId="33" xfId="0" applyNumberFormat="1" applyFont="1" applyFill="1" applyBorder="1" applyAlignment="1" applyProtection="1">
      <alignment horizontal="center" vertical="top"/>
      <protection hidden="1"/>
    </xf>
    <xf numFmtId="0" fontId="28" fillId="6" borderId="1" xfId="0" applyNumberFormat="1" applyFont="1" applyFill="1" applyBorder="1" applyAlignment="1" applyProtection="1">
      <alignment horizontal="center" vertical="top"/>
      <protection hidden="1"/>
    </xf>
    <xf numFmtId="0" fontId="28" fillId="8" borderId="17" xfId="0" applyNumberFormat="1" applyFont="1" applyFill="1" applyBorder="1" applyAlignment="1" applyProtection="1">
      <alignment horizontal="center" vertical="top"/>
      <protection hidden="1"/>
    </xf>
    <xf numFmtId="0" fontId="28" fillId="8" borderId="23" xfId="0" applyNumberFormat="1" applyFont="1" applyFill="1" applyBorder="1" applyAlignment="1" applyProtection="1">
      <alignment horizontal="center" vertical="top"/>
      <protection hidden="1"/>
    </xf>
    <xf numFmtId="3" fontId="9" fillId="0" borderId="40" xfId="0" applyNumberFormat="1" applyFont="1" applyFill="1" applyBorder="1" applyAlignment="1" applyProtection="1">
      <alignment vertical="top"/>
      <protection hidden="1"/>
    </xf>
    <xf numFmtId="0" fontId="28" fillId="11" borderId="0" xfId="0" applyNumberFormat="1" applyFont="1" applyFill="1" applyBorder="1" applyAlignment="1" applyProtection="1">
      <alignment horizontal="center" vertical="top"/>
      <protection hidden="1"/>
    </xf>
    <xf numFmtId="0" fontId="33" fillId="11" borderId="0" xfId="0" applyNumberFormat="1" applyFont="1" applyFill="1" applyBorder="1" applyAlignment="1" applyProtection="1">
      <alignment horizontal="center" vertical="top"/>
      <protection hidden="1"/>
    </xf>
    <xf numFmtId="2" fontId="7" fillId="11" borderId="0" xfId="0" applyNumberFormat="1" applyFont="1" applyFill="1" applyBorder="1" applyAlignment="1" applyProtection="1">
      <alignment horizontal="center" vertical="top"/>
      <protection hidden="1"/>
    </xf>
    <xf numFmtId="3" fontId="8" fillId="11" borderId="0" xfId="0" applyNumberFormat="1" applyFont="1" applyFill="1" applyBorder="1" applyAlignment="1" applyProtection="1">
      <alignment horizontal="center" vertical="top"/>
      <protection hidden="1"/>
    </xf>
    <xf numFmtId="3" fontId="9" fillId="11" borderId="0" xfId="0" applyNumberFormat="1" applyFont="1" applyFill="1" applyBorder="1" applyAlignment="1" applyProtection="1">
      <alignment horizontal="center" vertical="center"/>
      <protection hidden="1"/>
    </xf>
    <xf numFmtId="0" fontId="28" fillId="8" borderId="26" xfId="0" applyNumberFormat="1" applyFont="1" applyFill="1" applyBorder="1" applyAlignment="1" applyProtection="1">
      <alignment vertical="top"/>
      <protection hidden="1"/>
    </xf>
    <xf numFmtId="0" fontId="28" fillId="8" borderId="27" xfId="0" applyNumberFormat="1" applyFont="1" applyFill="1" applyBorder="1" applyAlignment="1" applyProtection="1">
      <alignment horizontal="center" vertical="top"/>
      <protection hidden="1"/>
    </xf>
    <xf numFmtId="0" fontId="28" fillId="8" borderId="28" xfId="0" applyNumberFormat="1" applyFont="1" applyFill="1" applyBorder="1" applyAlignment="1" applyProtection="1">
      <alignment vertical="top"/>
      <protection hidden="1"/>
    </xf>
    <xf numFmtId="0" fontId="28" fillId="8" borderId="4" xfId="0" applyNumberFormat="1" applyFont="1" applyFill="1" applyBorder="1" applyAlignment="1" applyProtection="1">
      <alignment horizontal="center" vertical="top"/>
      <protection hidden="1"/>
    </xf>
    <xf numFmtId="3" fontId="8" fillId="0" borderId="6" xfId="0" applyNumberFormat="1" applyFont="1" applyFill="1" applyBorder="1" applyAlignment="1" applyProtection="1">
      <alignment horizontal="center" vertical="top"/>
      <protection hidden="1"/>
    </xf>
    <xf numFmtId="0" fontId="8" fillId="0" borderId="31" xfId="0" applyNumberFormat="1" applyFont="1" applyFill="1" applyBorder="1" applyAlignment="1" applyProtection="1">
      <alignment horizontal="center" vertical="top"/>
      <protection hidden="1"/>
    </xf>
    <xf numFmtId="0" fontId="8" fillId="11" borderId="2" xfId="0" applyNumberFormat="1" applyFont="1" applyFill="1" applyBorder="1" applyAlignment="1" applyProtection="1">
      <alignment horizontal="left" vertical="top"/>
      <protection hidden="1"/>
    </xf>
    <xf numFmtId="0" fontId="10" fillId="11" borderId="2" xfId="0" applyNumberFormat="1" applyFont="1" applyFill="1" applyBorder="1" applyAlignment="1" applyProtection="1">
      <alignment horizontal="center" vertical="top"/>
      <protection hidden="1"/>
    </xf>
    <xf numFmtId="3" fontId="9" fillId="11" borderId="2" xfId="0" applyNumberFormat="1" applyFont="1" applyFill="1" applyBorder="1" applyAlignment="1" applyProtection="1">
      <alignment horizontal="center" vertical="center"/>
      <protection hidden="1"/>
    </xf>
    <xf numFmtId="3" fontId="9" fillId="11" borderId="42" xfId="0" applyNumberFormat="1" applyFont="1" applyFill="1" applyBorder="1" applyAlignment="1" applyProtection="1">
      <alignment horizontal="center" vertical="center"/>
      <protection hidden="1"/>
    </xf>
    <xf numFmtId="3" fontId="9" fillId="0" borderId="33" xfId="0" applyNumberFormat="1" applyFont="1" applyFill="1" applyBorder="1" applyAlignment="1" applyProtection="1">
      <alignment horizontal="center" vertical="top"/>
      <protection hidden="1"/>
    </xf>
    <xf numFmtId="0" fontId="7" fillId="0" borderId="25" xfId="0" applyNumberFormat="1" applyFont="1" applyFill="1" applyBorder="1" applyAlignment="1" applyProtection="1">
      <alignment vertical="top"/>
      <protection hidden="1"/>
    </xf>
    <xf numFmtId="3" fontId="9" fillId="0" borderId="40" xfId="0" applyNumberFormat="1" applyFont="1" applyFill="1" applyBorder="1" applyAlignment="1" applyProtection="1">
      <alignment horizontal="center" vertical="top"/>
      <protection hidden="1"/>
    </xf>
    <xf numFmtId="0" fontId="28" fillId="6" borderId="6" xfId="0" applyNumberFormat="1" applyFont="1" applyFill="1" applyBorder="1" applyAlignment="1" applyProtection="1">
      <alignment horizontal="center" vertical="top"/>
      <protection hidden="1"/>
    </xf>
    <xf numFmtId="0" fontId="8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left" vertical="top" wrapText="1"/>
      <protection hidden="1"/>
    </xf>
    <xf numFmtId="0" fontId="8" fillId="0" borderId="49" xfId="0" applyNumberFormat="1" applyFont="1" applyFill="1" applyBorder="1" applyAlignment="1" applyProtection="1">
      <alignment horizontal="left" vertical="top"/>
      <protection hidden="1"/>
    </xf>
    <xf numFmtId="0" fontId="8" fillId="0" borderId="16" xfId="0" applyNumberFormat="1" applyFont="1" applyFill="1" applyBorder="1" applyAlignment="1" applyProtection="1">
      <alignment vertical="top"/>
      <protection hidden="1"/>
    </xf>
    <xf numFmtId="0" fontId="8" fillId="0" borderId="1" xfId="0" applyNumberFormat="1" applyFont="1" applyFill="1" applyBorder="1" applyAlignment="1" applyProtection="1">
      <alignment vertical="top"/>
      <protection hidden="1"/>
    </xf>
    <xf numFmtId="0" fontId="8" fillId="0" borderId="3" xfId="0" applyNumberFormat="1" applyFont="1" applyFill="1" applyBorder="1" applyAlignment="1" applyProtection="1">
      <alignment vertical="top"/>
      <protection hidden="1"/>
    </xf>
    <xf numFmtId="0" fontId="8" fillId="3" borderId="46" xfId="0" applyNumberFormat="1" applyFont="1" applyFill="1" applyBorder="1" applyAlignment="1" applyProtection="1">
      <alignment horizontal="center" vertical="top" wrapText="1"/>
      <protection hidden="1"/>
    </xf>
    <xf numFmtId="0" fontId="8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3" xfId="0" applyNumberFormat="1" applyFont="1" applyFill="1" applyBorder="1" applyAlignment="1" applyProtection="1">
      <alignment vertical="top" wrapText="1"/>
      <protection hidden="1"/>
    </xf>
    <xf numFmtId="0" fontId="8" fillId="3" borderId="33" xfId="0" applyNumberFormat="1" applyFont="1" applyFill="1" applyBorder="1" applyAlignment="1" applyProtection="1">
      <alignment horizontal="left" vertical="top"/>
      <protection hidden="1"/>
    </xf>
    <xf numFmtId="0" fontId="8" fillId="3" borderId="1" xfId="0" applyNumberFormat="1" applyFont="1" applyFill="1" applyBorder="1" applyAlignment="1" applyProtection="1">
      <alignment horizontal="left" vertical="top"/>
      <protection hidden="1"/>
    </xf>
    <xf numFmtId="0" fontId="8" fillId="3" borderId="3" xfId="0" applyNumberFormat="1" applyFont="1" applyFill="1" applyBorder="1" applyAlignment="1" applyProtection="1">
      <alignment horizontal="left" vertical="top"/>
      <protection hidden="1"/>
    </xf>
    <xf numFmtId="0" fontId="0" fillId="11" borderId="79" xfId="0" applyFill="1" applyBorder="1" applyProtection="1">
      <protection hidden="1"/>
    </xf>
    <xf numFmtId="0" fontId="8" fillId="0" borderId="33" xfId="0" applyNumberFormat="1" applyFont="1" applyFill="1" applyBorder="1" applyAlignment="1" applyProtection="1">
      <alignment horizontal="left" vertical="center"/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57" fillId="2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167" fontId="7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0" fontId="57" fillId="2" borderId="32" xfId="0" applyFont="1" applyFill="1" applyBorder="1" applyAlignment="1">
      <alignment horizontal="center" wrapText="1"/>
    </xf>
    <xf numFmtId="167" fontId="7" fillId="0" borderId="2" xfId="0" applyNumberFormat="1" applyFont="1" applyBorder="1" applyAlignment="1">
      <alignment horizontal="center"/>
    </xf>
    <xf numFmtId="0" fontId="28" fillId="6" borderId="15" xfId="0" applyFont="1" applyFill="1" applyBorder="1" applyAlignment="1">
      <alignment horizontal="center"/>
    </xf>
    <xf numFmtId="0" fontId="28" fillId="6" borderId="43" xfId="0" applyFont="1" applyFill="1" applyBorder="1" applyAlignment="1">
      <alignment horizontal="center"/>
    </xf>
    <xf numFmtId="0" fontId="28" fillId="6" borderId="44" xfId="0" applyFont="1" applyFill="1" applyBorder="1" applyAlignment="1">
      <alignment horizontal="center"/>
    </xf>
    <xf numFmtId="0" fontId="7" fillId="11" borderId="16" xfId="0" applyNumberFormat="1" applyFont="1" applyFill="1" applyBorder="1" applyAlignment="1" applyProtection="1">
      <alignment horizontal="center" vertical="top"/>
      <protection hidden="1"/>
    </xf>
    <xf numFmtId="0" fontId="7" fillId="11" borderId="23" xfId="0" applyNumberFormat="1" applyFont="1" applyFill="1" applyBorder="1" applyAlignment="1" applyProtection="1">
      <alignment horizontal="center" vertical="top"/>
      <protection hidden="1"/>
    </xf>
    <xf numFmtId="0" fontId="7" fillId="11" borderId="32" xfId="0" applyNumberFormat="1" applyFont="1" applyFill="1" applyBorder="1" applyAlignment="1" applyProtection="1">
      <alignment horizontal="center" vertical="top"/>
      <protection hidden="1"/>
    </xf>
    <xf numFmtId="0" fontId="7" fillId="11" borderId="17" xfId="0" applyNumberFormat="1" applyFont="1" applyFill="1" applyBorder="1" applyAlignment="1" applyProtection="1">
      <alignment horizontal="center" vertical="top"/>
      <protection hidden="1"/>
    </xf>
    <xf numFmtId="49" fontId="28" fillId="6" borderId="34" xfId="0" applyNumberFormat="1" applyFont="1" applyFill="1" applyBorder="1" applyAlignment="1" applyProtection="1">
      <alignment horizontal="center" vertical="top"/>
      <protection hidden="1"/>
    </xf>
    <xf numFmtId="49" fontId="28" fillId="6" borderId="6" xfId="0" applyNumberFormat="1" applyFont="1" applyFill="1" applyBorder="1" applyAlignment="1" applyProtection="1">
      <alignment horizontal="center" vertical="top"/>
      <protection hidden="1"/>
    </xf>
    <xf numFmtId="2" fontId="14" fillId="0" borderId="5" xfId="0" applyNumberFormat="1" applyFont="1" applyFill="1" applyBorder="1" applyAlignment="1" applyProtection="1">
      <alignment horizontal="center" vertical="top"/>
      <protection hidden="1"/>
    </xf>
    <xf numFmtId="3" fontId="9" fillId="0" borderId="6" xfId="0" applyNumberFormat="1" applyFont="1" applyFill="1" applyBorder="1" applyAlignment="1" applyProtection="1">
      <alignment horizontal="center" vertical="top" wrapText="1"/>
      <protection hidden="1"/>
    </xf>
    <xf numFmtId="0" fontId="7" fillId="0" borderId="2" xfId="0" applyNumberFormat="1" applyFont="1" applyFill="1" applyBorder="1" applyAlignment="1" applyProtection="1">
      <alignment horizontal="left" vertical="top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0" fontId="8" fillId="0" borderId="3" xfId="0" applyNumberFormat="1" applyFont="1" applyFill="1" applyBorder="1" applyAlignment="1" applyProtection="1">
      <alignment horizontal="left" vertical="top"/>
      <protection hidden="1"/>
    </xf>
    <xf numFmtId="0" fontId="7" fillId="0" borderId="3" xfId="0" applyNumberFormat="1" applyFont="1" applyFill="1" applyBorder="1" applyAlignment="1" applyProtection="1">
      <alignment horizontal="left" vertical="top"/>
      <protection hidden="1"/>
    </xf>
    <xf numFmtId="0" fontId="8" fillId="0" borderId="2" xfId="0" applyNumberFormat="1" applyFont="1" applyFill="1" applyBorder="1" applyAlignment="1" applyProtection="1">
      <alignment horizontal="left" vertical="top"/>
      <protection hidden="1"/>
    </xf>
    <xf numFmtId="3" fontId="9" fillId="0" borderId="41" xfId="0" applyNumberFormat="1" applyFont="1" applyFill="1" applyBorder="1" applyAlignment="1" applyProtection="1">
      <alignment horizontal="center" vertical="top"/>
      <protection hidden="1"/>
    </xf>
    <xf numFmtId="0" fontId="9" fillId="0" borderId="1" xfId="0" applyNumberFormat="1" applyFont="1" applyFill="1" applyBorder="1" applyAlignment="1" applyProtection="1">
      <alignment horizontal="left" vertical="top"/>
      <protection hidden="1"/>
    </xf>
    <xf numFmtId="3" fontId="9" fillId="0" borderId="90" xfId="0" applyNumberFormat="1" applyFont="1" applyFill="1" applyBorder="1" applyAlignment="1" applyProtection="1">
      <alignment horizontal="center" vertical="top"/>
      <protection hidden="1"/>
    </xf>
    <xf numFmtId="0" fontId="28" fillId="6" borderId="25" xfId="0" applyNumberFormat="1" applyFont="1" applyFill="1" applyBorder="1" applyAlignment="1" applyProtection="1">
      <alignment horizontal="center" vertical="top"/>
      <protection hidden="1"/>
    </xf>
    <xf numFmtId="0" fontId="28" fillId="6" borderId="4" xfId="0" applyNumberFormat="1" applyFont="1" applyFill="1" applyBorder="1" applyAlignment="1" applyProtection="1">
      <alignment horizontal="center" vertical="top"/>
      <protection hidden="1"/>
    </xf>
    <xf numFmtId="0" fontId="9" fillId="3" borderId="52" xfId="0" applyNumberFormat="1" applyFont="1" applyFill="1" applyBorder="1" applyAlignment="1" applyProtection="1">
      <alignment horizontal="center" vertical="center" wrapText="1"/>
      <protection hidden="1"/>
    </xf>
    <xf numFmtId="3" fontId="13" fillId="0" borderId="32" xfId="0" applyNumberFormat="1" applyFont="1" applyFill="1" applyBorder="1" applyAlignment="1" applyProtection="1">
      <alignment horizontal="center" vertical="top"/>
      <protection hidden="1"/>
    </xf>
    <xf numFmtId="3" fontId="8" fillId="0" borderId="2" xfId="0" applyNumberFormat="1" applyFont="1" applyFill="1" applyBorder="1" applyAlignment="1" applyProtection="1">
      <alignment horizontal="center" vertical="top"/>
      <protection hidden="1"/>
    </xf>
    <xf numFmtId="3" fontId="8" fillId="0" borderId="32" xfId="0" applyNumberFormat="1" applyFont="1" applyFill="1" applyBorder="1" applyAlignment="1" applyProtection="1">
      <alignment horizontal="center" vertical="top"/>
      <protection hidden="1"/>
    </xf>
    <xf numFmtId="3" fontId="8" fillId="0" borderId="3" xfId="0" applyNumberFormat="1" applyFont="1" applyFill="1" applyBorder="1" applyAlignment="1" applyProtection="1">
      <alignment horizontal="center" vertical="top"/>
      <protection hidden="1"/>
    </xf>
    <xf numFmtId="3" fontId="8" fillId="0" borderId="4" xfId="0" applyNumberFormat="1" applyFont="1" applyFill="1" applyBorder="1" applyAlignment="1" applyProtection="1">
      <alignment horizontal="center" vertical="top"/>
      <protection hidden="1"/>
    </xf>
    <xf numFmtId="3" fontId="8" fillId="0" borderId="24" xfId="0" applyNumberFormat="1" applyFont="1" applyFill="1" applyBorder="1" applyAlignment="1" applyProtection="1">
      <alignment horizontal="center" vertical="top"/>
      <protection hidden="1"/>
    </xf>
    <xf numFmtId="3" fontId="13" fillId="0" borderId="23" xfId="0" applyNumberFormat="1" applyFont="1" applyFill="1" applyBorder="1" applyAlignment="1" applyProtection="1">
      <alignment horizontal="center" vertical="top"/>
      <protection hidden="1"/>
    </xf>
    <xf numFmtId="0" fontId="28" fillId="6" borderId="17" xfId="0" applyNumberFormat="1" applyFont="1" applyFill="1" applyBorder="1" applyAlignment="1" applyProtection="1">
      <alignment horizontal="center" vertical="top"/>
      <protection hidden="1"/>
    </xf>
    <xf numFmtId="0" fontId="28" fillId="6" borderId="23" xfId="0" applyNumberFormat="1" applyFont="1" applyFill="1" applyBorder="1" applyAlignment="1" applyProtection="1">
      <alignment horizontal="center" vertical="top"/>
      <protection hidden="1"/>
    </xf>
    <xf numFmtId="3" fontId="8" fillId="0" borderId="39" xfId="0" applyNumberFormat="1" applyFont="1" applyFill="1" applyBorder="1" applyAlignment="1" applyProtection="1">
      <alignment horizontal="center" vertical="top"/>
      <protection hidden="1"/>
    </xf>
    <xf numFmtId="0" fontId="13" fillId="2" borderId="3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0" applyNumberFormat="1" applyFont="1" applyFill="1" applyBorder="1" applyAlignment="1" applyProtection="1">
      <alignment horizontal="center" vertical="top"/>
      <protection hidden="1"/>
    </xf>
    <xf numFmtId="167" fontId="7" fillId="0" borderId="2" xfId="0" applyNumberFormat="1" applyFont="1" applyFill="1" applyBorder="1" applyAlignment="1" applyProtection="1">
      <alignment horizontal="center" vertical="top"/>
      <protection hidden="1"/>
    </xf>
    <xf numFmtId="0" fontId="8" fillId="0" borderId="29" xfId="0" applyNumberFormat="1" applyFont="1" applyFill="1" applyBorder="1" applyAlignment="1" applyProtection="1">
      <alignment horizontal="left" vertical="top"/>
      <protection hidden="1"/>
    </xf>
    <xf numFmtId="0" fontId="7" fillId="0" borderId="5" xfId="0" applyNumberFormat="1" applyFont="1" applyFill="1" applyBorder="1" applyAlignment="1" applyProtection="1">
      <alignment horizontal="center" vertical="top"/>
      <protection hidden="1"/>
    </xf>
    <xf numFmtId="0" fontId="7" fillId="0" borderId="6" xfId="0" applyNumberFormat="1" applyFont="1" applyFill="1" applyBorder="1" applyAlignment="1" applyProtection="1">
      <alignment horizontal="center" vertical="top"/>
      <protection hidden="1"/>
    </xf>
    <xf numFmtId="0" fontId="13" fillId="0" borderId="2" xfId="0" applyNumberFormat="1" applyFont="1" applyFill="1" applyBorder="1" applyAlignment="1" applyProtection="1">
      <alignment horizontal="left" vertical="top"/>
      <protection hidden="1"/>
    </xf>
    <xf numFmtId="167" fontId="7" fillId="0" borderId="33" xfId="0" applyNumberFormat="1" applyFont="1" applyFill="1" applyBorder="1" applyAlignment="1" applyProtection="1">
      <alignment horizontal="center" vertical="top"/>
      <protection hidden="1"/>
    </xf>
    <xf numFmtId="167" fontId="7" fillId="0" borderId="29" xfId="0" applyNumberFormat="1" applyFont="1" applyFill="1" applyBorder="1" applyAlignment="1" applyProtection="1">
      <alignment horizontal="center" vertical="top"/>
      <protection hidden="1"/>
    </xf>
    <xf numFmtId="0" fontId="8" fillId="0" borderId="17" xfId="0" applyNumberFormat="1" applyFont="1" applyFill="1" applyBorder="1" applyAlignment="1" applyProtection="1">
      <alignment horizontal="left" vertical="top"/>
      <protection hidden="1"/>
    </xf>
    <xf numFmtId="0" fontId="7" fillId="11" borderId="46" xfId="0" applyNumberFormat="1" applyFont="1" applyFill="1" applyBorder="1" applyAlignment="1" applyProtection="1">
      <alignment horizontal="center" vertical="top"/>
      <protection hidden="1"/>
    </xf>
    <xf numFmtId="0" fontId="28" fillId="6" borderId="26" xfId="0" applyNumberFormat="1" applyFont="1" applyFill="1" applyBorder="1" applyAlignment="1" applyProtection="1">
      <alignment vertical="top"/>
      <protection hidden="1"/>
    </xf>
    <xf numFmtId="0" fontId="28" fillId="6" borderId="28" xfId="0" applyNumberFormat="1" applyFont="1" applyFill="1" applyBorder="1" applyAlignment="1" applyProtection="1">
      <alignment vertical="top"/>
      <protection hidden="1"/>
    </xf>
    <xf numFmtId="3" fontId="8" fillId="0" borderId="34" xfId="0" applyNumberFormat="1" applyFont="1" applyFill="1" applyBorder="1" applyAlignment="1" applyProtection="1">
      <alignment vertical="top"/>
      <protection hidden="1"/>
    </xf>
    <xf numFmtId="3" fontId="8" fillId="0" borderId="5" xfId="0" applyNumberFormat="1" applyFont="1" applyFill="1" applyBorder="1" applyAlignment="1" applyProtection="1">
      <alignment vertical="top"/>
      <protection hidden="1"/>
    </xf>
    <xf numFmtId="3" fontId="8" fillId="0" borderId="6" xfId="0" applyNumberFormat="1" applyFont="1" applyFill="1" applyBorder="1" applyAlignment="1" applyProtection="1">
      <alignment vertical="top"/>
      <protection hidden="1"/>
    </xf>
    <xf numFmtId="0" fontId="28" fillId="8" borderId="24" xfId="0" applyNumberFormat="1" applyFont="1" applyFill="1" applyBorder="1" applyAlignment="1" applyProtection="1">
      <alignment horizontal="left" vertical="top" indent="2"/>
      <protection hidden="1"/>
    </xf>
    <xf numFmtId="0" fontId="8" fillId="0" borderId="63" xfId="0" applyNumberFormat="1" applyFont="1" applyFill="1" applyBorder="1" applyAlignment="1" applyProtection="1">
      <alignment vertical="top"/>
      <protection hidden="1"/>
    </xf>
    <xf numFmtId="0" fontId="33" fillId="15" borderId="25" xfId="0" applyNumberFormat="1" applyFont="1" applyFill="1" applyBorder="1" applyAlignment="1" applyProtection="1">
      <alignment vertical="top"/>
      <protection hidden="1"/>
    </xf>
    <xf numFmtId="0" fontId="33" fillId="15" borderId="27" xfId="0" applyNumberFormat="1" applyFont="1" applyFill="1" applyBorder="1" applyAlignment="1" applyProtection="1">
      <alignment vertical="top"/>
      <protection hidden="1"/>
    </xf>
    <xf numFmtId="0" fontId="33" fillId="15" borderId="16" xfId="0" applyNumberFormat="1" applyFont="1" applyFill="1" applyBorder="1" applyAlignment="1" applyProtection="1">
      <alignment horizontal="center" vertical="center"/>
      <protection hidden="1"/>
    </xf>
    <xf numFmtId="0" fontId="33" fillId="15" borderId="23" xfId="0" applyNumberFormat="1" applyFont="1" applyFill="1" applyBorder="1" applyAlignment="1" applyProtection="1">
      <alignment horizontal="center" vertical="center"/>
      <protection hidden="1"/>
    </xf>
    <xf numFmtId="0" fontId="33" fillId="15" borderId="3" xfId="0" applyNumberFormat="1" applyFont="1" applyFill="1" applyBorder="1" applyAlignment="1" applyProtection="1">
      <alignment horizontal="center" vertical="center"/>
      <protection hidden="1"/>
    </xf>
    <xf numFmtId="0" fontId="33" fillId="15" borderId="24" xfId="0" applyNumberFormat="1" applyFont="1" applyFill="1" applyBorder="1" applyAlignment="1" applyProtection="1">
      <alignment horizontal="center" vertical="center"/>
      <protection hidden="1"/>
    </xf>
    <xf numFmtId="0" fontId="9" fillId="11" borderId="83" xfId="0" applyNumberFormat="1" applyFont="1" applyFill="1" applyBorder="1" applyAlignment="1" applyProtection="1">
      <alignment horizontal="center" vertical="top"/>
      <protection hidden="1"/>
    </xf>
    <xf numFmtId="0" fontId="9" fillId="11" borderId="47" xfId="0" applyNumberFormat="1" applyFont="1" applyFill="1" applyBorder="1" applyAlignment="1" applyProtection="1">
      <alignment horizontal="center" vertical="top"/>
      <protection hidden="1"/>
    </xf>
    <xf numFmtId="0" fontId="8" fillId="11" borderId="46" xfId="0" applyNumberFormat="1" applyFont="1" applyFill="1" applyBorder="1" applyAlignment="1" applyProtection="1">
      <alignment horizontal="center" vertical="top"/>
      <protection hidden="1"/>
    </xf>
    <xf numFmtId="0" fontId="8" fillId="0" borderId="16" xfId="0" applyNumberFormat="1" applyFont="1" applyFill="1" applyBorder="1" applyAlignment="1" applyProtection="1">
      <alignment horizontal="left" vertical="top" wrapText="1"/>
      <protection hidden="1"/>
    </xf>
    <xf numFmtId="0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76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46" xfId="0" applyNumberFormat="1" applyFont="1" applyFill="1" applyBorder="1" applyAlignment="1" applyProtection="1">
      <alignment horizontal="center" wrapText="1"/>
      <protection hidden="1"/>
    </xf>
    <xf numFmtId="0" fontId="8" fillId="11" borderId="29" xfId="0" applyNumberFormat="1" applyFont="1" applyFill="1" applyBorder="1" applyAlignment="1" applyProtection="1">
      <alignment horizontal="center" vertical="top"/>
      <protection hidden="1"/>
    </xf>
    <xf numFmtId="0" fontId="8" fillId="11" borderId="62" xfId="0" applyNumberFormat="1" applyFont="1" applyFill="1" applyBorder="1" applyAlignment="1" applyProtection="1">
      <alignment horizontal="center" vertical="top"/>
      <protection hidden="1"/>
    </xf>
    <xf numFmtId="3" fontId="8" fillId="3" borderId="76" xfId="0" applyNumberFormat="1" applyFont="1" applyFill="1" applyBorder="1" applyAlignment="1" applyProtection="1">
      <alignment vertical="top"/>
      <protection hidden="1"/>
    </xf>
    <xf numFmtId="3" fontId="8" fillId="3" borderId="73" xfId="0" applyNumberFormat="1" applyFont="1" applyFill="1" applyBorder="1" applyAlignment="1" applyProtection="1">
      <alignment vertical="top"/>
      <protection hidden="1"/>
    </xf>
    <xf numFmtId="0" fontId="9" fillId="11" borderId="49" xfId="0" applyNumberFormat="1" applyFont="1" applyFill="1" applyBorder="1" applyAlignment="1" applyProtection="1">
      <alignment horizontal="left" vertical="top" wrapText="1"/>
      <protection hidden="1"/>
    </xf>
    <xf numFmtId="0" fontId="14" fillId="11" borderId="48" xfId="0" applyNumberFormat="1" applyFont="1" applyFill="1" applyBorder="1" applyAlignment="1" applyProtection="1">
      <alignment horizontal="left" vertical="top" wrapText="1"/>
      <protection hidden="1"/>
    </xf>
    <xf numFmtId="0" fontId="10" fillId="11" borderId="41" xfId="0" applyNumberFormat="1" applyFont="1" applyFill="1" applyBorder="1" applyAlignment="1" applyProtection="1">
      <alignment horizontal="left" vertical="center" wrapText="1"/>
      <protection hidden="1"/>
    </xf>
    <xf numFmtId="168" fontId="8" fillId="11" borderId="62" xfId="0" applyNumberFormat="1" applyFont="1" applyFill="1" applyBorder="1" applyAlignment="1" applyProtection="1">
      <alignment horizontal="center" vertical="top"/>
      <protection hidden="1"/>
    </xf>
    <xf numFmtId="0" fontId="10" fillId="11" borderId="38" xfId="0" applyNumberFormat="1" applyFont="1" applyFill="1" applyBorder="1" applyAlignment="1" applyProtection="1">
      <alignment horizontal="left" vertical="center" wrapText="1"/>
      <protection hidden="1"/>
    </xf>
    <xf numFmtId="0" fontId="7" fillId="11" borderId="38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/>
    <xf numFmtId="175" fontId="3" fillId="0" borderId="0" xfId="2" applyNumberFormat="1" applyFont="1" applyFill="1" applyBorder="1" applyAlignment="1" applyProtection="1"/>
    <xf numFmtId="0" fontId="28" fillId="15" borderId="17" xfId="0" applyNumberFormat="1" applyFont="1" applyFill="1" applyBorder="1" applyAlignment="1" applyProtection="1">
      <alignment horizontal="center" vertical="top"/>
      <protection hidden="1"/>
    </xf>
    <xf numFmtId="0" fontId="28" fillId="15" borderId="23" xfId="0" applyNumberFormat="1" applyFont="1" applyFill="1" applyBorder="1" applyAlignment="1" applyProtection="1">
      <alignment horizontal="center" vertical="top"/>
      <protection hidden="1"/>
    </xf>
    <xf numFmtId="0" fontId="28" fillId="15" borderId="4" xfId="0" applyNumberFormat="1" applyFont="1" applyFill="1" applyBorder="1" applyAlignment="1" applyProtection="1">
      <alignment horizontal="center" vertical="top"/>
      <protection hidden="1"/>
    </xf>
    <xf numFmtId="0" fontId="28" fillId="15" borderId="24" xfId="0" applyNumberFormat="1" applyFont="1" applyFill="1" applyBorder="1" applyAlignment="1" applyProtection="1">
      <alignment horizontal="center" vertical="top"/>
      <protection hidden="1"/>
    </xf>
    <xf numFmtId="0" fontId="7" fillId="11" borderId="1" xfId="0" applyNumberFormat="1" applyFont="1" applyFill="1" applyBorder="1" applyAlignment="1" applyProtection="1">
      <alignment horizontal="left" vertical="center" wrapText="1"/>
      <protection hidden="1"/>
    </xf>
    <xf numFmtId="0" fontId="7" fillId="12" borderId="2" xfId="0" applyFont="1" applyFill="1" applyBorder="1" applyAlignment="1">
      <alignment horizontal="center"/>
    </xf>
    <xf numFmtId="0" fontId="7" fillId="11" borderId="22" xfId="0" applyNumberFormat="1" applyFont="1" applyFill="1" applyBorder="1" applyAlignment="1" applyProtection="1">
      <alignment horizontal="left" vertical="top"/>
      <protection hidden="1"/>
    </xf>
    <xf numFmtId="0" fontId="5" fillId="11" borderId="0" xfId="0" applyFont="1" applyFill="1" applyAlignment="1" applyProtection="1">
      <alignment horizontal="left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0" fontId="8" fillId="0" borderId="29" xfId="0" applyNumberFormat="1" applyFont="1" applyFill="1" applyBorder="1" applyAlignment="1" applyProtection="1">
      <alignment horizontal="left" vertical="top"/>
      <protection hidden="1"/>
    </xf>
    <xf numFmtId="0" fontId="8" fillId="0" borderId="17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/>
    <xf numFmtId="3" fontId="9" fillId="0" borderId="59" xfId="0" applyNumberFormat="1" applyFont="1" applyFill="1" applyBorder="1" applyAlignment="1" applyProtection="1">
      <alignment vertical="top"/>
      <protection hidden="1"/>
    </xf>
    <xf numFmtId="0" fontId="7" fillId="0" borderId="90" xfId="0" applyNumberFormat="1" applyFont="1" applyFill="1" applyBorder="1" applyAlignment="1" applyProtection="1">
      <alignment vertical="top"/>
      <protection hidden="1"/>
    </xf>
    <xf numFmtId="0" fontId="7" fillId="0" borderId="5" xfId="0" applyNumberFormat="1" applyFont="1" applyFill="1" applyBorder="1" applyAlignment="1" applyProtection="1">
      <alignment horizontal="center" vertical="top"/>
      <protection hidden="1"/>
    </xf>
    <xf numFmtId="0" fontId="7" fillId="0" borderId="6" xfId="0" applyNumberFormat="1" applyFont="1" applyFill="1" applyBorder="1" applyAlignment="1" applyProtection="1">
      <alignment horizontal="center" vertical="top"/>
      <protection hidden="1"/>
    </xf>
    <xf numFmtId="37" fontId="8" fillId="0" borderId="36" xfId="0" applyNumberFormat="1" applyFont="1" applyBorder="1" applyAlignment="1">
      <alignment horizontal="center"/>
    </xf>
    <xf numFmtId="37" fontId="8" fillId="0" borderId="4" xfId="0" applyNumberFormat="1" applyFont="1" applyBorder="1" applyAlignment="1">
      <alignment horizontal="center"/>
    </xf>
    <xf numFmtId="37" fontId="8" fillId="0" borderId="24" xfId="0" applyNumberFormat="1" applyFont="1" applyBorder="1" applyAlignment="1">
      <alignment horizontal="center"/>
    </xf>
    <xf numFmtId="0" fontId="11" fillId="11" borderId="0" xfId="0" applyNumberFormat="1" applyFont="1" applyFill="1" applyBorder="1" applyAlignment="1" applyProtection="1">
      <alignment vertical="top"/>
      <protection hidden="1"/>
    </xf>
    <xf numFmtId="0" fontId="17" fillId="11" borderId="7" xfId="0" applyNumberFormat="1" applyFont="1" applyFill="1" applyBorder="1" applyAlignment="1" applyProtection="1">
      <alignment vertical="top"/>
    </xf>
    <xf numFmtId="0" fontId="18" fillId="11" borderId="8" xfId="0" applyNumberFormat="1" applyFont="1" applyFill="1" applyBorder="1" applyAlignment="1" applyProtection="1">
      <alignment vertical="top"/>
    </xf>
    <xf numFmtId="0" fontId="7" fillId="2" borderId="79" xfId="0" applyNumberFormat="1" applyFont="1" applyFill="1" applyBorder="1" applyAlignment="1" applyProtection="1">
      <alignment horizontal="center" vertical="top"/>
      <protection hidden="1"/>
    </xf>
    <xf numFmtId="0" fontId="8" fillId="0" borderId="29" xfId="0" applyNumberFormat="1" applyFont="1" applyFill="1" applyBorder="1" applyAlignment="1" applyProtection="1">
      <alignment horizontal="left" vertical="top"/>
      <protection hidden="1"/>
    </xf>
    <xf numFmtId="0" fontId="8" fillId="0" borderId="17" xfId="0" applyNumberFormat="1" applyFont="1" applyFill="1" applyBorder="1" applyAlignment="1" applyProtection="1">
      <alignment horizontal="left" vertical="top"/>
      <protection hidden="1"/>
    </xf>
    <xf numFmtId="0" fontId="7" fillId="11" borderId="0" xfId="0" applyNumberFormat="1" applyFont="1" applyFill="1" applyBorder="1" applyAlignment="1" applyProtection="1">
      <alignment horizontal="left" vertical="top"/>
      <protection hidden="1"/>
    </xf>
    <xf numFmtId="0" fontId="54" fillId="0" borderId="0" xfId="0" applyFont="1" applyFill="1" applyBorder="1"/>
    <xf numFmtId="0" fontId="54" fillId="19" borderId="0" xfId="0" applyFont="1" applyFill="1" applyBorder="1"/>
    <xf numFmtId="0" fontId="54" fillId="0" borderId="29" xfId="0" applyFont="1" applyFill="1" applyBorder="1"/>
    <xf numFmtId="173" fontId="54" fillId="0" borderId="29" xfId="2" applyNumberFormat="1" applyFont="1" applyFill="1" applyBorder="1" applyAlignment="1" applyProtection="1">
      <alignment horizontal="center"/>
    </xf>
    <xf numFmtId="0" fontId="3" fillId="0" borderId="16" xfId="0" applyFont="1" applyBorder="1" applyProtection="1">
      <protection hidden="1"/>
    </xf>
    <xf numFmtId="3" fontId="8" fillId="0" borderId="17" xfId="0" applyNumberFormat="1" applyFont="1" applyFill="1" applyBorder="1" applyAlignment="1" applyProtection="1">
      <alignment vertical="top"/>
      <protection hidden="1"/>
    </xf>
    <xf numFmtId="3" fontId="8" fillId="0" borderId="23" xfId="0" applyNumberFormat="1" applyFont="1" applyFill="1" applyBorder="1" applyAlignment="1" applyProtection="1">
      <alignment vertical="top"/>
      <protection hidden="1"/>
    </xf>
    <xf numFmtId="168" fontId="3" fillId="0" borderId="3" xfId="0" applyNumberFormat="1" applyFont="1" applyBorder="1" applyAlignment="1" applyProtection="1">
      <alignment horizontal="center" vertical="center"/>
      <protection hidden="1"/>
    </xf>
    <xf numFmtId="168" fontId="8" fillId="0" borderId="4" xfId="0" applyNumberFormat="1" applyFont="1" applyFill="1" applyBorder="1" applyAlignment="1" applyProtection="1">
      <alignment horizontal="center" vertical="center"/>
      <protection hidden="1"/>
    </xf>
    <xf numFmtId="168" fontId="8" fillId="0" borderId="24" xfId="0" applyNumberFormat="1" applyFont="1" applyFill="1" applyBorder="1" applyAlignment="1" applyProtection="1">
      <alignment horizontal="center" vertical="center"/>
      <protection hidden="1"/>
    </xf>
    <xf numFmtId="0" fontId="4" fillId="11" borderId="0" xfId="1" applyNumberFormat="1" applyFill="1" applyBorder="1" applyAlignment="1" applyProtection="1">
      <alignment vertical="top"/>
      <protection hidden="1"/>
    </xf>
    <xf numFmtId="0" fontId="8" fillId="0" borderId="4" xfId="0" applyNumberFormat="1" applyFont="1" applyFill="1" applyBorder="1" applyAlignment="1" applyProtection="1">
      <alignment horizontal="left" vertical="top"/>
      <protection hidden="1"/>
    </xf>
    <xf numFmtId="0" fontId="4" fillId="3" borderId="92" xfId="1" applyFill="1" applyBorder="1" applyAlignment="1" applyProtection="1">
      <alignment wrapText="1"/>
    </xf>
    <xf numFmtId="0" fontId="4" fillId="3" borderId="0" xfId="1" applyFill="1" applyBorder="1" applyAlignment="1" applyProtection="1">
      <alignment wrapText="1"/>
    </xf>
    <xf numFmtId="0" fontId="4" fillId="3" borderId="96" xfId="1" applyFill="1" applyBorder="1" applyAlignment="1" applyProtection="1">
      <alignment wrapText="1"/>
    </xf>
    <xf numFmtId="0" fontId="40" fillId="3" borderId="0" xfId="0" applyFont="1" applyFill="1" applyBorder="1" applyAlignment="1">
      <alignment horizontal="center" vertical="center" wrapText="1"/>
    </xf>
    <xf numFmtId="0" fontId="41" fillId="3" borderId="0" xfId="0" applyFont="1" applyFill="1" applyAlignment="1"/>
    <xf numFmtId="0" fontId="49" fillId="4" borderId="0" xfId="0" applyFont="1" applyFill="1" applyBorder="1" applyAlignment="1">
      <alignment horizontal="center" vertical="center" wrapText="1"/>
    </xf>
    <xf numFmtId="0" fontId="42" fillId="3" borderId="93" xfId="0" applyFont="1" applyFill="1" applyBorder="1" applyAlignment="1">
      <alignment horizontal="center" wrapText="1"/>
    </xf>
    <xf numFmtId="0" fontId="42" fillId="3" borderId="94" xfId="0" applyFont="1" applyFill="1" applyBorder="1" applyAlignment="1">
      <alignment horizontal="center" wrapText="1"/>
    </xf>
    <xf numFmtId="0" fontId="42" fillId="3" borderId="95" xfId="0" applyFont="1" applyFill="1" applyBorder="1" applyAlignment="1">
      <alignment horizontal="center" wrapText="1"/>
    </xf>
    <xf numFmtId="0" fontId="53" fillId="3" borderId="92" xfId="0" applyFont="1" applyFill="1" applyBorder="1" applyAlignment="1">
      <alignment horizontal="center" wrapText="1"/>
    </xf>
    <xf numFmtId="0" fontId="53" fillId="3" borderId="0" xfId="0" applyFont="1" applyFill="1" applyBorder="1" applyAlignment="1">
      <alignment horizontal="center" wrapText="1"/>
    </xf>
    <xf numFmtId="0" fontId="53" fillId="3" borderId="96" xfId="0" applyFont="1" applyFill="1" applyBorder="1" applyAlignment="1">
      <alignment horizontal="center" wrapText="1"/>
    </xf>
    <xf numFmtId="0" fontId="4" fillId="3" borderId="92" xfId="1" applyFill="1" applyBorder="1" applyAlignment="1" applyProtection="1">
      <alignment horizontal="left" wrapText="1" indent="2"/>
    </xf>
    <xf numFmtId="0" fontId="4" fillId="3" borderId="0" xfId="1" applyFill="1" applyBorder="1" applyAlignment="1" applyProtection="1">
      <alignment horizontal="left" wrapText="1" indent="2"/>
    </xf>
    <xf numFmtId="0" fontId="4" fillId="3" borderId="96" xfId="1" applyFill="1" applyBorder="1" applyAlignment="1" applyProtection="1">
      <alignment horizontal="left" wrapText="1" indent="2"/>
    </xf>
    <xf numFmtId="0" fontId="0" fillId="3" borderId="9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96" xfId="0" applyFill="1" applyBorder="1" applyAlignment="1">
      <alignment wrapText="1"/>
    </xf>
    <xf numFmtId="0" fontId="4" fillId="11" borderId="92" xfId="1" applyFill="1" applyBorder="1" applyAlignment="1" applyProtection="1">
      <alignment wrapText="1"/>
    </xf>
    <xf numFmtId="0" fontId="4" fillId="11" borderId="0" xfId="1" applyFill="1" applyBorder="1" applyAlignment="1" applyProtection="1">
      <alignment wrapText="1"/>
    </xf>
    <xf numFmtId="0" fontId="4" fillId="11" borderId="96" xfId="1" applyFill="1" applyBorder="1" applyAlignment="1" applyProtection="1">
      <alignment wrapText="1"/>
    </xf>
    <xf numFmtId="0" fontId="4" fillId="11" borderId="97" xfId="1" applyFill="1" applyBorder="1" applyAlignment="1" applyProtection="1">
      <alignment wrapText="1"/>
    </xf>
    <xf numFmtId="0" fontId="4" fillId="11" borderId="98" xfId="1" applyFill="1" applyBorder="1" applyAlignment="1" applyProtection="1">
      <alignment wrapText="1"/>
    </xf>
    <xf numFmtId="0" fontId="4" fillId="11" borderId="99" xfId="1" applyFill="1" applyBorder="1" applyAlignment="1" applyProtection="1">
      <alignment wrapText="1"/>
    </xf>
    <xf numFmtId="0" fontId="24" fillId="3" borderId="7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31" fillId="6" borderId="16" xfId="0" applyNumberFormat="1" applyFont="1" applyFill="1" applyBorder="1" applyAlignment="1" applyProtection="1">
      <alignment horizontal="left" vertical="top"/>
    </xf>
    <xf numFmtId="0" fontId="31" fillId="6" borderId="17" xfId="0" applyNumberFormat="1" applyFont="1" applyFill="1" applyBorder="1" applyAlignment="1" applyProtection="1">
      <alignment horizontal="left" vertical="top"/>
    </xf>
    <xf numFmtId="0" fontId="31" fillId="6" borderId="34" xfId="0" applyNumberFormat="1" applyFont="1" applyFill="1" applyBorder="1" applyAlignment="1" applyProtection="1">
      <alignment horizontal="left" vertical="top"/>
    </xf>
    <xf numFmtId="0" fontId="22" fillId="2" borderId="35" xfId="0" applyFont="1" applyFill="1" applyBorder="1" applyAlignment="1">
      <alignment horizontal="left"/>
    </xf>
    <xf numFmtId="0" fontId="22" fillId="2" borderId="25" xfId="0" applyFont="1" applyFill="1" applyBorder="1" applyAlignment="1">
      <alignment horizontal="left"/>
    </xf>
    <xf numFmtId="0" fontId="36" fillId="9" borderId="80" xfId="0" applyNumberFormat="1" applyFont="1" applyFill="1" applyBorder="1" applyAlignment="1" applyProtection="1">
      <alignment horizontal="center" vertical="center"/>
    </xf>
    <xf numFmtId="0" fontId="36" fillId="9" borderId="54" xfId="0" applyNumberFormat="1" applyFont="1" applyFill="1" applyBorder="1" applyAlignment="1" applyProtection="1">
      <alignment horizontal="center" vertical="center"/>
    </xf>
    <xf numFmtId="0" fontId="36" fillId="9" borderId="84" xfId="0" applyNumberFormat="1" applyFont="1" applyFill="1" applyBorder="1" applyAlignment="1" applyProtection="1">
      <alignment horizontal="center" vertical="center"/>
    </xf>
    <xf numFmtId="0" fontId="36" fillId="9" borderId="79" xfId="0" applyNumberFormat="1" applyFont="1" applyFill="1" applyBorder="1" applyAlignment="1" applyProtection="1">
      <alignment horizontal="center" vertical="center"/>
    </xf>
    <xf numFmtId="0" fontId="17" fillId="0" borderId="36" xfId="0" applyNumberFormat="1" applyFont="1" applyFill="1" applyBorder="1" applyAlignment="1" applyProtection="1">
      <alignment horizontal="left" vertical="top"/>
    </xf>
    <xf numFmtId="0" fontId="17" fillId="0" borderId="39" xfId="0" applyNumberFormat="1" applyFont="1" applyFill="1" applyBorder="1" applyAlignment="1" applyProtection="1">
      <alignment horizontal="left" vertical="top"/>
    </xf>
    <xf numFmtId="0" fontId="7" fillId="0" borderId="60" xfId="0" applyNumberFormat="1" applyFont="1" applyFill="1" applyBorder="1" applyAlignment="1" applyProtection="1">
      <alignment horizontal="left" vertical="top"/>
      <protection hidden="1"/>
    </xf>
    <xf numFmtId="0" fontId="7" fillId="0" borderId="38" xfId="0" applyNumberFormat="1" applyFont="1" applyFill="1" applyBorder="1" applyAlignment="1" applyProtection="1">
      <alignment horizontal="left" vertical="top"/>
      <protection hidden="1"/>
    </xf>
    <xf numFmtId="0" fontId="7" fillId="0" borderId="1" xfId="0" applyNumberFormat="1" applyFont="1" applyFill="1" applyBorder="1" applyAlignment="1" applyProtection="1">
      <alignment horizontal="left" vertical="top"/>
      <protection hidden="1"/>
    </xf>
    <xf numFmtId="0" fontId="7" fillId="0" borderId="2" xfId="0" applyNumberFormat="1" applyFont="1" applyFill="1" applyBorder="1" applyAlignment="1" applyProtection="1">
      <alignment horizontal="left" vertical="top"/>
      <protection hidden="1"/>
    </xf>
    <xf numFmtId="0" fontId="9" fillId="0" borderId="3" xfId="0" applyNumberFormat="1" applyFont="1" applyFill="1" applyBorder="1" applyAlignment="1" applyProtection="1">
      <alignment horizontal="left" vertical="center"/>
      <protection hidden="1"/>
    </xf>
    <xf numFmtId="0" fontId="9" fillId="0" borderId="4" xfId="0" applyNumberFormat="1" applyFont="1" applyFill="1" applyBorder="1" applyAlignment="1" applyProtection="1">
      <alignment horizontal="left" vertical="center"/>
      <protection hidden="1"/>
    </xf>
    <xf numFmtId="0" fontId="9" fillId="2" borderId="79" xfId="0" applyNumberFormat="1" applyFont="1" applyFill="1" applyBorder="1" applyAlignment="1" applyProtection="1">
      <alignment horizontal="left" vertical="top" wrapText="1"/>
      <protection hidden="1"/>
    </xf>
    <xf numFmtId="0" fontId="8" fillId="2" borderId="79" xfId="0" applyNumberFormat="1" applyFont="1" applyFill="1" applyBorder="1" applyAlignment="1" applyProtection="1">
      <alignment horizontal="left" vertical="top" wrapText="1"/>
      <protection hidden="1"/>
    </xf>
    <xf numFmtId="0" fontId="7" fillId="0" borderId="57" xfId="0" applyNumberFormat="1" applyFont="1" applyFill="1" applyBorder="1" applyAlignment="1" applyProtection="1">
      <alignment horizontal="left" vertical="top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0" fontId="7" fillId="0" borderId="51" xfId="0" applyNumberFormat="1" applyFont="1" applyFill="1" applyBorder="1" applyAlignment="1" applyProtection="1">
      <alignment horizontal="left" vertical="top"/>
      <protection hidden="1"/>
    </xf>
    <xf numFmtId="0" fontId="7" fillId="0" borderId="45" xfId="0" applyNumberFormat="1" applyFont="1" applyFill="1" applyBorder="1" applyAlignment="1" applyProtection="1">
      <alignment horizontal="left" vertical="top"/>
      <protection hidden="1"/>
    </xf>
    <xf numFmtId="0" fontId="7" fillId="0" borderId="48" xfId="0" applyNumberFormat="1" applyFont="1" applyFill="1" applyBorder="1" applyAlignment="1" applyProtection="1">
      <alignment horizontal="left" vertical="top"/>
      <protection hidden="1"/>
    </xf>
    <xf numFmtId="0" fontId="7" fillId="0" borderId="35" xfId="0" applyNumberFormat="1" applyFont="1" applyFill="1" applyBorder="1" applyAlignment="1" applyProtection="1">
      <alignment horizontal="left" vertical="top"/>
      <protection hidden="1"/>
    </xf>
    <xf numFmtId="0" fontId="7" fillId="0" borderId="37" xfId="0" applyNumberFormat="1" applyFont="1" applyFill="1" applyBorder="1" applyAlignment="1" applyProtection="1">
      <alignment horizontal="left" vertical="top"/>
      <protection hidden="1"/>
    </xf>
    <xf numFmtId="0" fontId="8" fillId="0" borderId="3" xfId="0" applyNumberFormat="1" applyFont="1" applyFill="1" applyBorder="1" applyAlignment="1" applyProtection="1">
      <alignment horizontal="left" vertical="center"/>
      <protection hidden="1"/>
    </xf>
    <xf numFmtId="0" fontId="8" fillId="0" borderId="4" xfId="0" applyNumberFormat="1" applyFont="1" applyFill="1" applyBorder="1" applyAlignment="1" applyProtection="1">
      <alignment horizontal="left" vertical="center"/>
      <protection hidden="1"/>
    </xf>
    <xf numFmtId="0" fontId="28" fillId="6" borderId="35" xfId="0" applyNumberFormat="1" applyFont="1" applyFill="1" applyBorder="1" applyAlignment="1" applyProtection="1">
      <alignment horizontal="left" vertical="top"/>
      <protection hidden="1"/>
    </xf>
    <xf numFmtId="0" fontId="33" fillId="6" borderId="25" xfId="0" applyNumberFormat="1" applyFont="1" applyFill="1" applyBorder="1" applyAlignment="1" applyProtection="1">
      <alignment horizontal="left" vertical="top"/>
      <protection hidden="1"/>
    </xf>
    <xf numFmtId="0" fontId="28" fillId="6" borderId="36" xfId="0" applyNumberFormat="1" applyFont="1" applyFill="1" applyBorder="1" applyAlignment="1" applyProtection="1">
      <alignment horizontal="left" vertical="top"/>
      <protection hidden="1"/>
    </xf>
    <xf numFmtId="0" fontId="33" fillId="6" borderId="27" xfId="0" applyNumberFormat="1" applyFont="1" applyFill="1" applyBorder="1" applyAlignment="1" applyProtection="1">
      <alignment horizontal="left" vertical="top"/>
      <protection hidden="1"/>
    </xf>
    <xf numFmtId="0" fontId="7" fillId="0" borderId="33" xfId="0" applyNumberFormat="1" applyFont="1" applyFill="1" applyBorder="1" applyAlignment="1" applyProtection="1">
      <alignment horizontal="left" vertical="top"/>
      <protection hidden="1"/>
    </xf>
    <xf numFmtId="3" fontId="8" fillId="0" borderId="34" xfId="0" applyNumberFormat="1" applyFont="1" applyFill="1" applyBorder="1" applyAlignment="1" applyProtection="1">
      <alignment horizontal="center" vertical="top"/>
      <protection hidden="1"/>
    </xf>
    <xf numFmtId="3" fontId="8" fillId="0" borderId="26" xfId="0" applyNumberFormat="1" applyFont="1" applyFill="1" applyBorder="1" applyAlignment="1" applyProtection="1">
      <alignment horizontal="center" vertical="top"/>
      <protection hidden="1"/>
    </xf>
    <xf numFmtId="3" fontId="8" fillId="0" borderId="5" xfId="0" applyNumberFormat="1" applyFont="1" applyFill="1" applyBorder="1" applyAlignment="1" applyProtection="1">
      <alignment horizontal="center" vertical="top"/>
      <protection hidden="1"/>
    </xf>
    <xf numFmtId="3" fontId="8" fillId="0" borderId="42" xfId="0" applyNumberFormat="1" applyFont="1" applyFill="1" applyBorder="1" applyAlignment="1" applyProtection="1">
      <alignment horizontal="center" vertical="top"/>
      <protection hidden="1"/>
    </xf>
    <xf numFmtId="0" fontId="28" fillId="8" borderId="35" xfId="0" applyNumberFormat="1" applyFont="1" applyFill="1" applyBorder="1" applyAlignment="1" applyProtection="1">
      <alignment horizontal="left" vertical="top"/>
      <protection hidden="1"/>
    </xf>
    <xf numFmtId="0" fontId="28" fillId="8" borderId="25" xfId="0" applyNumberFormat="1" applyFont="1" applyFill="1" applyBorder="1" applyAlignment="1" applyProtection="1">
      <alignment horizontal="left" vertical="top"/>
      <protection hidden="1"/>
    </xf>
    <xf numFmtId="0" fontId="28" fillId="8" borderId="36" xfId="0" applyNumberFormat="1" applyFont="1" applyFill="1" applyBorder="1" applyAlignment="1" applyProtection="1">
      <alignment horizontal="left" vertical="top"/>
      <protection hidden="1"/>
    </xf>
    <xf numFmtId="0" fontId="28" fillId="8" borderId="27" xfId="0" applyNumberFormat="1" applyFont="1" applyFill="1" applyBorder="1" applyAlignment="1" applyProtection="1">
      <alignment horizontal="left" vertical="top"/>
      <protection hidden="1"/>
    </xf>
    <xf numFmtId="3" fontId="9" fillId="0" borderId="34" xfId="0" applyNumberFormat="1" applyFont="1" applyFill="1" applyBorder="1" applyAlignment="1" applyProtection="1">
      <alignment horizontal="center" vertical="top"/>
      <protection hidden="1"/>
    </xf>
    <xf numFmtId="3" fontId="9" fillId="0" borderId="26" xfId="0" applyNumberFormat="1" applyFont="1" applyFill="1" applyBorder="1" applyAlignment="1" applyProtection="1">
      <alignment horizontal="center" vertical="top"/>
      <protection hidden="1"/>
    </xf>
    <xf numFmtId="3" fontId="9" fillId="0" borderId="5" xfId="0" applyNumberFormat="1" applyFont="1" applyFill="1" applyBorder="1" applyAlignment="1" applyProtection="1">
      <alignment horizontal="center" vertical="top"/>
      <protection hidden="1"/>
    </xf>
    <xf numFmtId="3" fontId="9" fillId="0" borderId="42" xfId="0" applyNumberFormat="1" applyFont="1" applyFill="1" applyBorder="1" applyAlignment="1" applyProtection="1">
      <alignment horizontal="center" vertical="top"/>
      <protection hidden="1"/>
    </xf>
    <xf numFmtId="3" fontId="9" fillId="0" borderId="6" xfId="0" applyNumberFormat="1" applyFont="1" applyFill="1" applyBorder="1" applyAlignment="1" applyProtection="1">
      <alignment horizontal="center" vertical="center"/>
      <protection hidden="1"/>
    </xf>
    <xf numFmtId="3" fontId="9" fillId="0" borderId="28" xfId="0" applyNumberFormat="1" applyFont="1" applyFill="1" applyBorder="1" applyAlignment="1" applyProtection="1">
      <alignment horizontal="center" vertical="center"/>
      <protection hidden="1"/>
    </xf>
    <xf numFmtId="3" fontId="9" fillId="0" borderId="88" xfId="0" applyNumberFormat="1" applyFont="1" applyFill="1" applyBorder="1" applyAlignment="1" applyProtection="1">
      <alignment horizontal="center" vertical="center"/>
      <protection hidden="1"/>
    </xf>
    <xf numFmtId="3" fontId="9" fillId="0" borderId="78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3" fontId="9" fillId="0" borderId="76" xfId="0" applyNumberFormat="1" applyFont="1" applyFill="1" applyBorder="1" applyAlignment="1" applyProtection="1">
      <alignment horizontal="center" vertical="center"/>
      <protection hidden="1"/>
    </xf>
    <xf numFmtId="3" fontId="9" fillId="0" borderId="79" xfId="0" applyNumberFormat="1" applyFont="1" applyFill="1" applyBorder="1" applyAlignment="1" applyProtection="1">
      <alignment horizontal="center" vertical="center"/>
      <protection hidden="1"/>
    </xf>
    <xf numFmtId="3" fontId="9" fillId="0" borderId="73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NumberFormat="1" applyFont="1" applyFill="1" applyBorder="1" applyAlignment="1" applyProtection="1">
      <alignment horizontal="left" vertical="top"/>
      <protection hidden="1"/>
    </xf>
    <xf numFmtId="0" fontId="8" fillId="0" borderId="39" xfId="0" applyNumberFormat="1" applyFont="1" applyFill="1" applyBorder="1" applyAlignment="1" applyProtection="1">
      <alignment horizontal="left" vertical="top"/>
      <protection hidden="1"/>
    </xf>
    <xf numFmtId="0" fontId="8" fillId="0" borderId="4" xfId="0" applyNumberFormat="1" applyFont="1" applyFill="1" applyBorder="1" applyAlignment="1" applyProtection="1">
      <alignment horizontal="left" vertical="top"/>
      <protection hidden="1"/>
    </xf>
    <xf numFmtId="167" fontId="7" fillId="0" borderId="51" xfId="0" applyNumberFormat="1" applyFont="1" applyFill="1" applyBorder="1" applyAlignment="1" applyProtection="1">
      <alignment horizontal="center" vertical="top" wrapText="1"/>
      <protection hidden="1"/>
    </xf>
    <xf numFmtId="167" fontId="7" fillId="0" borderId="33" xfId="0" applyNumberFormat="1" applyFont="1" applyFill="1" applyBorder="1" applyAlignment="1" applyProtection="1">
      <alignment horizontal="center" vertical="top" wrapText="1"/>
      <protection hidden="1"/>
    </xf>
    <xf numFmtId="167" fontId="7" fillId="0" borderId="58" xfId="0" applyNumberFormat="1" applyFont="1" applyFill="1" applyBorder="1" applyAlignment="1" applyProtection="1">
      <alignment horizontal="center" vertical="top" wrapText="1"/>
      <protection hidden="1"/>
    </xf>
    <xf numFmtId="167" fontId="7" fillId="0" borderId="31" xfId="0" applyNumberFormat="1" applyFont="1" applyFill="1" applyBorder="1" applyAlignment="1" applyProtection="1">
      <alignment horizontal="center" vertical="top" wrapText="1"/>
      <protection hidden="1"/>
    </xf>
    <xf numFmtId="3" fontId="8" fillId="0" borderId="49" xfId="0" applyNumberFormat="1" applyFont="1" applyFill="1" applyBorder="1" applyAlignment="1" applyProtection="1">
      <alignment horizontal="center" vertical="top"/>
      <protection hidden="1"/>
    </xf>
    <xf numFmtId="3" fontId="8" fillId="0" borderId="48" xfId="0" applyNumberFormat="1" applyFont="1" applyFill="1" applyBorder="1" applyAlignment="1" applyProtection="1">
      <alignment horizontal="center" vertical="top"/>
      <protection hidden="1"/>
    </xf>
    <xf numFmtId="3" fontId="8" fillId="0" borderId="89" xfId="0" applyNumberFormat="1" applyFont="1" applyFill="1" applyBorder="1" applyAlignment="1" applyProtection="1">
      <alignment horizontal="center" vertical="top"/>
      <protection hidden="1"/>
    </xf>
    <xf numFmtId="3" fontId="8" fillId="0" borderId="81" xfId="0" applyNumberFormat="1" applyFont="1" applyFill="1" applyBorder="1" applyAlignment="1" applyProtection="1">
      <alignment horizontal="center" vertical="top"/>
      <protection hidden="1"/>
    </xf>
    <xf numFmtId="0" fontId="9" fillId="0" borderId="1" xfId="0" applyNumberFormat="1" applyFont="1" applyFill="1" applyBorder="1" applyAlignment="1" applyProtection="1">
      <alignment horizontal="left" vertical="center"/>
      <protection hidden="1"/>
    </xf>
    <xf numFmtId="0" fontId="9" fillId="0" borderId="38" xfId="0" applyNumberFormat="1" applyFont="1" applyFill="1" applyBorder="1" applyAlignment="1" applyProtection="1">
      <alignment horizontal="left" vertical="center"/>
      <protection hidden="1"/>
    </xf>
    <xf numFmtId="0" fontId="9" fillId="0" borderId="2" xfId="0" applyNumberFormat="1" applyFont="1" applyFill="1" applyBorder="1" applyAlignment="1" applyProtection="1">
      <alignment horizontal="left" vertical="center"/>
      <protection hidden="1"/>
    </xf>
    <xf numFmtId="0" fontId="36" fillId="9" borderId="80" xfId="0" applyNumberFormat="1" applyFont="1" applyFill="1" applyBorder="1" applyAlignment="1" applyProtection="1">
      <alignment horizontal="center" vertical="center"/>
      <protection hidden="1"/>
    </xf>
    <xf numFmtId="0" fontId="36" fillId="9" borderId="54" xfId="0" applyNumberFormat="1" applyFont="1" applyFill="1" applyBorder="1" applyAlignment="1" applyProtection="1">
      <alignment horizontal="center" vertical="center"/>
      <protection hidden="1"/>
    </xf>
    <xf numFmtId="0" fontId="36" fillId="9" borderId="53" xfId="0" applyNumberFormat="1" applyFont="1" applyFill="1" applyBorder="1" applyAlignment="1" applyProtection="1">
      <alignment horizontal="center" vertical="center"/>
      <protection hidden="1"/>
    </xf>
    <xf numFmtId="0" fontId="36" fillId="9" borderId="84" xfId="0" applyNumberFormat="1" applyFont="1" applyFill="1" applyBorder="1" applyAlignment="1" applyProtection="1">
      <alignment horizontal="center" vertical="center"/>
      <protection hidden="1"/>
    </xf>
    <xf numFmtId="0" fontId="36" fillId="9" borderId="79" xfId="0" applyNumberFormat="1" applyFont="1" applyFill="1" applyBorder="1" applyAlignment="1" applyProtection="1">
      <alignment horizontal="center" vertical="center"/>
      <protection hidden="1"/>
    </xf>
    <xf numFmtId="0" fontId="36" fillId="9" borderId="73" xfId="0" applyNumberFormat="1" applyFont="1" applyFill="1" applyBorder="1" applyAlignment="1" applyProtection="1">
      <alignment horizontal="center" vertical="center"/>
      <protection hidden="1"/>
    </xf>
    <xf numFmtId="0" fontId="9" fillId="0" borderId="39" xfId="0" applyNumberFormat="1" applyFont="1" applyFill="1" applyBorder="1" applyAlignment="1" applyProtection="1">
      <alignment horizontal="left" vertical="center"/>
      <protection hidden="1"/>
    </xf>
    <xf numFmtId="0" fontId="10" fillId="0" borderId="35" xfId="0" applyNumberFormat="1" applyFont="1" applyFill="1" applyBorder="1" applyAlignment="1" applyProtection="1">
      <alignment horizontal="left" vertical="top"/>
      <protection hidden="1"/>
    </xf>
    <xf numFmtId="0" fontId="28" fillId="16" borderId="35" xfId="0" applyNumberFormat="1" applyFont="1" applyFill="1" applyBorder="1" applyAlignment="1" applyProtection="1">
      <alignment horizontal="left" vertical="top"/>
      <protection hidden="1"/>
    </xf>
    <xf numFmtId="0" fontId="33" fillId="16" borderId="25" xfId="0" applyNumberFormat="1" applyFont="1" applyFill="1" applyBorder="1" applyAlignment="1" applyProtection="1">
      <alignment horizontal="left" vertical="top"/>
      <protection hidden="1"/>
    </xf>
    <xf numFmtId="0" fontId="28" fillId="6" borderId="25" xfId="0" applyNumberFormat="1" applyFont="1" applyFill="1" applyBorder="1" applyAlignment="1" applyProtection="1">
      <alignment horizontal="left" vertical="top"/>
      <protection hidden="1"/>
    </xf>
    <xf numFmtId="0" fontId="28" fillId="6" borderId="27" xfId="0" applyNumberFormat="1" applyFont="1" applyFill="1" applyBorder="1" applyAlignment="1" applyProtection="1">
      <alignment horizontal="left" vertical="top"/>
      <protection hidden="1"/>
    </xf>
    <xf numFmtId="0" fontId="7" fillId="0" borderId="40" xfId="0" applyNumberFormat="1" applyFont="1" applyFill="1" applyBorder="1" applyAlignment="1" applyProtection="1">
      <alignment horizontal="left" vertical="top"/>
      <protection hidden="1"/>
    </xf>
    <xf numFmtId="0" fontId="33" fillId="8" borderId="25" xfId="0" applyNumberFormat="1" applyFont="1" applyFill="1" applyBorder="1" applyAlignment="1" applyProtection="1">
      <alignment horizontal="left" vertical="top"/>
      <protection hidden="1"/>
    </xf>
    <xf numFmtId="0" fontId="33" fillId="8" borderId="27" xfId="0" applyNumberFormat="1" applyFont="1" applyFill="1" applyBorder="1" applyAlignment="1" applyProtection="1">
      <alignment horizontal="left" vertical="top"/>
      <protection hidden="1"/>
    </xf>
    <xf numFmtId="3" fontId="9" fillId="0" borderId="34" xfId="0" applyNumberFormat="1" applyFont="1" applyFill="1" applyBorder="1" applyAlignment="1" applyProtection="1">
      <alignment horizontal="center" vertical="center"/>
      <protection hidden="1"/>
    </xf>
    <xf numFmtId="3" fontId="9" fillId="0" borderId="26" xfId="0" applyNumberFormat="1" applyFont="1" applyFill="1" applyBorder="1" applyAlignment="1" applyProtection="1">
      <alignment horizontal="center" vertical="center"/>
      <protection hidden="1"/>
    </xf>
    <xf numFmtId="3" fontId="9" fillId="0" borderId="5" xfId="0" applyNumberFormat="1" applyFont="1" applyFill="1" applyBorder="1" applyAlignment="1" applyProtection="1">
      <alignment horizontal="center" vertical="center"/>
      <protection hidden="1"/>
    </xf>
    <xf numFmtId="3" fontId="9" fillId="0" borderId="42" xfId="0" applyNumberFormat="1" applyFont="1" applyFill="1" applyBorder="1" applyAlignment="1" applyProtection="1">
      <alignment horizontal="center" vertical="center"/>
      <protection hidden="1"/>
    </xf>
    <xf numFmtId="0" fontId="33" fillId="9" borderId="25" xfId="0" applyNumberFormat="1" applyFont="1" applyFill="1" applyBorder="1" applyAlignment="1" applyProtection="1">
      <alignment horizontal="center" vertical="top"/>
      <protection hidden="1"/>
    </xf>
    <xf numFmtId="0" fontId="33" fillId="9" borderId="26" xfId="0" applyNumberFormat="1" applyFont="1" applyFill="1" applyBorder="1" applyAlignment="1" applyProtection="1">
      <alignment horizontal="center" vertical="top"/>
      <protection hidden="1"/>
    </xf>
    <xf numFmtId="0" fontId="33" fillId="9" borderId="90" xfId="0" applyNumberFormat="1" applyFont="1" applyFill="1" applyBorder="1" applyAlignment="1" applyProtection="1">
      <alignment horizontal="center" vertical="top"/>
      <protection hidden="1"/>
    </xf>
    <xf numFmtId="0" fontId="33" fillId="9" borderId="62" xfId="0" applyNumberFormat="1" applyFont="1" applyFill="1" applyBorder="1" applyAlignment="1" applyProtection="1">
      <alignment horizontal="center" vertical="top"/>
      <protection hidden="1"/>
    </xf>
    <xf numFmtId="0" fontId="9" fillId="5" borderId="1" xfId="0" applyNumberFormat="1" applyFont="1" applyFill="1" applyBorder="1" applyAlignment="1" applyProtection="1">
      <alignment horizontal="center" vertical="center"/>
      <protection hidden="1"/>
    </xf>
    <xf numFmtId="0" fontId="9" fillId="5" borderId="3" xfId="0" applyNumberFormat="1" applyFont="1" applyFill="1" applyBorder="1" applyAlignment="1" applyProtection="1">
      <alignment horizontal="center" vertical="center"/>
      <protection hidden="1"/>
    </xf>
    <xf numFmtId="0" fontId="9" fillId="5" borderId="2" xfId="0" applyNumberFormat="1" applyFont="1" applyFill="1" applyBorder="1" applyAlignment="1" applyProtection="1">
      <alignment horizontal="center" vertical="center"/>
      <protection hidden="1"/>
    </xf>
    <xf numFmtId="0" fontId="9" fillId="5" borderId="4" xfId="0" applyNumberFormat="1" applyFont="1" applyFill="1" applyBorder="1" applyAlignment="1" applyProtection="1">
      <alignment horizontal="center" vertical="center"/>
      <protection hidden="1"/>
    </xf>
    <xf numFmtId="0" fontId="9" fillId="5" borderId="32" xfId="0" applyNumberFormat="1" applyFont="1" applyFill="1" applyBorder="1" applyAlignment="1" applyProtection="1">
      <alignment horizontal="center" vertical="center"/>
      <protection hidden="1"/>
    </xf>
    <xf numFmtId="0" fontId="9" fillId="5" borderId="24" xfId="0" applyNumberFormat="1" applyFont="1" applyFill="1" applyBorder="1" applyAlignment="1" applyProtection="1">
      <alignment horizontal="center" vertical="center"/>
      <protection hidden="1"/>
    </xf>
    <xf numFmtId="0" fontId="28" fillId="9" borderId="35" xfId="0" applyNumberFormat="1" applyFont="1" applyFill="1" applyBorder="1" applyAlignment="1" applyProtection="1">
      <alignment horizontal="center" vertical="top"/>
      <protection hidden="1"/>
    </xf>
    <xf numFmtId="0" fontId="28" fillId="9" borderId="25" xfId="0" applyNumberFormat="1" applyFont="1" applyFill="1" applyBorder="1" applyAlignment="1" applyProtection="1">
      <alignment horizontal="center" vertical="top"/>
      <protection hidden="1"/>
    </xf>
    <xf numFmtId="0" fontId="28" fillId="9" borderId="26" xfId="0" applyNumberFormat="1" applyFont="1" applyFill="1" applyBorder="1" applyAlignment="1" applyProtection="1">
      <alignment horizontal="center" vertical="top"/>
      <protection hidden="1"/>
    </xf>
    <xf numFmtId="0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35" xfId="0" applyNumberFormat="1" applyFont="1" applyFill="1" applyBorder="1" applyAlignment="1" applyProtection="1">
      <alignment horizontal="center" vertical="top"/>
      <protection hidden="1"/>
    </xf>
    <xf numFmtId="0" fontId="28" fillId="4" borderId="25" xfId="0" applyNumberFormat="1" applyFont="1" applyFill="1" applyBorder="1" applyAlignment="1" applyProtection="1">
      <alignment horizontal="center" vertical="top"/>
      <protection hidden="1"/>
    </xf>
    <xf numFmtId="0" fontId="28" fillId="4" borderId="26" xfId="0" applyNumberFormat="1" applyFont="1" applyFill="1" applyBorder="1" applyAlignment="1" applyProtection="1">
      <alignment horizontal="center" vertical="top"/>
      <protection hidden="1"/>
    </xf>
    <xf numFmtId="0" fontId="9" fillId="7" borderId="1" xfId="0" applyNumberFormat="1" applyFont="1" applyFill="1" applyBorder="1" applyAlignment="1" applyProtection="1">
      <alignment horizontal="center" vertical="center"/>
      <protection hidden="1"/>
    </xf>
    <xf numFmtId="0" fontId="9" fillId="7" borderId="3" xfId="0" applyNumberFormat="1" applyFont="1" applyFill="1" applyBorder="1" applyAlignment="1" applyProtection="1">
      <alignment horizontal="center" vertical="center"/>
      <protection hidden="1"/>
    </xf>
    <xf numFmtId="0" fontId="9" fillId="7" borderId="2" xfId="0" applyNumberFormat="1" applyFont="1" applyFill="1" applyBorder="1" applyAlignment="1" applyProtection="1">
      <alignment horizontal="center" vertical="center"/>
      <protection hidden="1"/>
    </xf>
    <xf numFmtId="0" fontId="9" fillId="7" borderId="4" xfId="0" applyNumberFormat="1" applyFont="1" applyFill="1" applyBorder="1" applyAlignment="1" applyProtection="1">
      <alignment horizontal="center" vertical="center"/>
      <protection hidden="1"/>
    </xf>
    <xf numFmtId="0" fontId="9" fillId="7" borderId="32" xfId="0" applyNumberFormat="1" applyFont="1" applyFill="1" applyBorder="1" applyAlignment="1" applyProtection="1">
      <alignment horizontal="center" vertical="center"/>
      <protection hidden="1"/>
    </xf>
    <xf numFmtId="0" fontId="9" fillId="7" borderId="24" xfId="0" applyNumberFormat="1" applyFont="1" applyFill="1" applyBorder="1" applyAlignment="1" applyProtection="1">
      <alignment horizontal="center" vertical="center"/>
      <protection hidden="1"/>
    </xf>
    <xf numFmtId="0" fontId="36" fillId="4" borderId="80" xfId="0" applyNumberFormat="1" applyFont="1" applyFill="1" applyBorder="1" applyAlignment="1" applyProtection="1">
      <alignment horizontal="center" vertical="center"/>
      <protection hidden="1"/>
    </xf>
    <xf numFmtId="0" fontId="36" fillId="4" borderId="54" xfId="0" applyNumberFormat="1" applyFont="1" applyFill="1" applyBorder="1" applyAlignment="1" applyProtection="1">
      <alignment horizontal="center" vertical="center"/>
      <protection hidden="1"/>
    </xf>
    <xf numFmtId="0" fontId="36" fillId="4" borderId="53" xfId="0" applyNumberFormat="1" applyFont="1" applyFill="1" applyBorder="1" applyAlignment="1" applyProtection="1">
      <alignment horizontal="center" vertical="center"/>
      <protection hidden="1"/>
    </xf>
    <xf numFmtId="0" fontId="36" fillId="4" borderId="84" xfId="0" applyNumberFormat="1" applyFont="1" applyFill="1" applyBorder="1" applyAlignment="1" applyProtection="1">
      <alignment horizontal="center" vertical="center"/>
      <protection hidden="1"/>
    </xf>
    <xf numFmtId="0" fontId="36" fillId="4" borderId="79" xfId="0" applyNumberFormat="1" applyFont="1" applyFill="1" applyBorder="1" applyAlignment="1" applyProtection="1">
      <alignment horizontal="center" vertical="center"/>
      <protection hidden="1"/>
    </xf>
    <xf numFmtId="0" fontId="36" fillId="4" borderId="73" xfId="0" applyNumberFormat="1" applyFont="1" applyFill="1" applyBorder="1" applyAlignment="1" applyProtection="1">
      <alignment horizontal="center" vertical="center"/>
      <protection hidden="1"/>
    </xf>
    <xf numFmtId="0" fontId="9" fillId="0" borderId="33" xfId="0" applyNumberFormat="1" applyFont="1" applyFill="1" applyBorder="1" applyAlignment="1" applyProtection="1">
      <alignment horizontal="left" vertical="top"/>
      <protection hidden="1"/>
    </xf>
    <xf numFmtId="0" fontId="9" fillId="0" borderId="29" xfId="0" applyNumberFormat="1" applyFont="1" applyFill="1" applyBorder="1" applyAlignment="1" applyProtection="1">
      <alignment horizontal="left" vertical="top"/>
      <protection hidden="1"/>
    </xf>
    <xf numFmtId="0" fontId="9" fillId="0" borderId="31" xfId="0" applyNumberFormat="1" applyFont="1" applyFill="1" applyBorder="1" applyAlignment="1" applyProtection="1">
      <alignment horizontal="left" vertical="top"/>
      <protection hidden="1"/>
    </xf>
    <xf numFmtId="0" fontId="7" fillId="0" borderId="3" xfId="0" applyNumberFormat="1" applyFont="1" applyFill="1" applyBorder="1" applyAlignment="1" applyProtection="1">
      <alignment horizontal="left" vertical="top"/>
      <protection hidden="1"/>
    </xf>
    <xf numFmtId="0" fontId="7" fillId="0" borderId="4" xfId="0" applyNumberFormat="1" applyFont="1" applyFill="1" applyBorder="1" applyAlignment="1" applyProtection="1">
      <alignment horizontal="left" vertical="top"/>
      <protection hidden="1"/>
    </xf>
    <xf numFmtId="0" fontId="9" fillId="2" borderId="79" xfId="0" applyNumberFormat="1" applyFont="1" applyFill="1" applyBorder="1" applyAlignment="1" applyProtection="1">
      <alignment horizontal="left" vertical="top"/>
      <protection hidden="1"/>
    </xf>
    <xf numFmtId="0" fontId="8" fillId="2" borderId="79" xfId="0" applyNumberFormat="1" applyFont="1" applyFill="1" applyBorder="1" applyAlignment="1" applyProtection="1">
      <alignment horizontal="left" vertical="top"/>
      <protection hidden="1"/>
    </xf>
    <xf numFmtId="0" fontId="7" fillId="11" borderId="51" xfId="0" applyNumberFormat="1" applyFont="1" applyFill="1" applyBorder="1" applyAlignment="1" applyProtection="1">
      <alignment horizontal="left" vertical="top"/>
      <protection hidden="1"/>
    </xf>
    <xf numFmtId="0" fontId="7" fillId="11" borderId="33" xfId="0" applyNumberFormat="1" applyFont="1" applyFill="1" applyBorder="1" applyAlignment="1" applyProtection="1">
      <alignment horizontal="left" vertical="top"/>
      <protection hidden="1"/>
    </xf>
    <xf numFmtId="0" fontId="7" fillId="11" borderId="57" xfId="0" applyNumberFormat="1" applyFont="1" applyFill="1" applyBorder="1" applyAlignment="1" applyProtection="1">
      <alignment horizontal="left" vertical="top"/>
      <protection hidden="1"/>
    </xf>
    <xf numFmtId="0" fontId="7" fillId="11" borderId="29" xfId="0" applyNumberFormat="1" applyFont="1" applyFill="1" applyBorder="1" applyAlignment="1" applyProtection="1">
      <alignment horizontal="left" vertical="top"/>
      <protection hidden="1"/>
    </xf>
    <xf numFmtId="3" fontId="8" fillId="0" borderId="25" xfId="0" applyNumberFormat="1" applyFont="1" applyFill="1" applyBorder="1" applyAlignment="1" applyProtection="1">
      <alignment horizontal="center" vertical="top"/>
      <protection hidden="1"/>
    </xf>
    <xf numFmtId="3" fontId="8" fillId="0" borderId="41" xfId="0" applyNumberFormat="1" applyFont="1" applyFill="1" applyBorder="1" applyAlignment="1" applyProtection="1">
      <alignment horizontal="center" vertical="top"/>
      <protection hidden="1"/>
    </xf>
    <xf numFmtId="3" fontId="9" fillId="0" borderId="17" xfId="0" applyNumberFormat="1" applyFont="1" applyFill="1" applyBorder="1" applyAlignment="1" applyProtection="1">
      <alignment horizontal="center" vertical="top"/>
      <protection hidden="1"/>
    </xf>
    <xf numFmtId="3" fontId="9" fillId="0" borderId="23" xfId="0" applyNumberFormat="1" applyFont="1" applyFill="1" applyBorder="1" applyAlignment="1" applyProtection="1">
      <alignment horizontal="center" vertical="top"/>
      <protection hidden="1"/>
    </xf>
    <xf numFmtId="3" fontId="9" fillId="0" borderId="2" xfId="0" applyNumberFormat="1" applyFont="1" applyFill="1" applyBorder="1" applyAlignment="1" applyProtection="1">
      <alignment horizontal="center" vertical="top"/>
      <protection hidden="1"/>
    </xf>
    <xf numFmtId="3" fontId="9" fillId="0" borderId="32" xfId="0" applyNumberFormat="1" applyFont="1" applyFill="1" applyBorder="1" applyAlignment="1" applyProtection="1">
      <alignment horizontal="center" vertical="top"/>
      <protection hidden="1"/>
    </xf>
    <xf numFmtId="0" fontId="8" fillId="0" borderId="1" xfId="0" applyNumberFormat="1" applyFont="1" applyFill="1" applyBorder="1" applyAlignment="1" applyProtection="1">
      <alignment horizontal="left" vertical="top"/>
      <protection hidden="1"/>
    </xf>
    <xf numFmtId="0" fontId="8" fillId="0" borderId="2" xfId="0" applyNumberFormat="1" applyFont="1" applyFill="1" applyBorder="1" applyAlignment="1" applyProtection="1">
      <alignment horizontal="left" vertical="top"/>
      <protection hidden="1"/>
    </xf>
    <xf numFmtId="3" fontId="9" fillId="0" borderId="25" xfId="0" applyNumberFormat="1" applyFont="1" applyFill="1" applyBorder="1" applyAlignment="1" applyProtection="1">
      <alignment horizontal="center" vertical="top"/>
      <protection hidden="1"/>
    </xf>
    <xf numFmtId="3" fontId="9" fillId="0" borderId="30" xfId="0" applyNumberFormat="1" applyFont="1" applyFill="1" applyBorder="1" applyAlignment="1" applyProtection="1">
      <alignment horizontal="center" vertical="top"/>
      <protection hidden="1"/>
    </xf>
    <xf numFmtId="3" fontId="9" fillId="0" borderId="90" xfId="0" applyNumberFormat="1" applyFont="1" applyFill="1" applyBorder="1" applyAlignment="1" applyProtection="1">
      <alignment horizontal="center" vertical="top"/>
      <protection hidden="1"/>
    </xf>
    <xf numFmtId="3" fontId="9" fillId="0" borderId="62" xfId="0" applyNumberFormat="1" applyFont="1" applyFill="1" applyBorder="1" applyAlignment="1" applyProtection="1">
      <alignment horizontal="center" vertical="top"/>
      <protection hidden="1"/>
    </xf>
    <xf numFmtId="0" fontId="7" fillId="0" borderId="63" xfId="0" applyNumberFormat="1" applyFont="1" applyFill="1" applyBorder="1" applyAlignment="1" applyProtection="1">
      <alignment horizontal="left" vertical="top"/>
      <protection hidden="1"/>
    </xf>
    <xf numFmtId="0" fontId="9" fillId="2" borderId="83" xfId="0" applyNumberFormat="1" applyFont="1" applyFill="1" applyBorder="1" applyAlignment="1" applyProtection="1">
      <alignment horizontal="left" vertical="top"/>
      <protection hidden="1"/>
    </xf>
    <xf numFmtId="0" fontId="8" fillId="2" borderId="46" xfId="0" applyNumberFormat="1" applyFont="1" applyFill="1" applyBorder="1" applyAlignment="1" applyProtection="1">
      <alignment horizontal="left" vertical="top"/>
      <protection hidden="1"/>
    </xf>
    <xf numFmtId="0" fontId="8" fillId="2" borderId="52" xfId="0" applyNumberFormat="1" applyFont="1" applyFill="1" applyBorder="1" applyAlignment="1" applyProtection="1">
      <alignment horizontal="left" vertical="top"/>
      <protection hidden="1"/>
    </xf>
    <xf numFmtId="0" fontId="8" fillId="0" borderId="32" xfId="0" applyNumberFormat="1" applyFont="1" applyFill="1" applyBorder="1" applyAlignment="1" applyProtection="1">
      <alignment horizontal="left" vertical="top"/>
      <protection hidden="1"/>
    </xf>
    <xf numFmtId="3" fontId="9" fillId="0" borderId="41" xfId="0" applyNumberFormat="1" applyFont="1" applyFill="1" applyBorder="1" applyAlignment="1" applyProtection="1">
      <alignment horizontal="center" vertical="top"/>
      <protection hidden="1"/>
    </xf>
    <xf numFmtId="0" fontId="8" fillId="0" borderId="5" xfId="0" applyNumberFormat="1" applyFont="1" applyFill="1" applyBorder="1" applyAlignment="1" applyProtection="1">
      <alignment horizontal="left" vertical="top"/>
      <protection hidden="1"/>
    </xf>
    <xf numFmtId="0" fontId="9" fillId="2" borderId="82" xfId="0" applyNumberFormat="1" applyFont="1" applyFill="1" applyBorder="1" applyAlignment="1" applyProtection="1">
      <alignment horizontal="left" vertical="top"/>
      <protection hidden="1"/>
    </xf>
    <xf numFmtId="0" fontId="8" fillId="2" borderId="63" xfId="0" applyNumberFormat="1" applyFont="1" applyFill="1" applyBorder="1" applyAlignment="1" applyProtection="1">
      <alignment horizontal="left" vertical="top"/>
      <protection hidden="1"/>
    </xf>
    <xf numFmtId="0" fontId="7" fillId="0" borderId="36" xfId="0" applyNumberFormat="1" applyFont="1" applyFill="1" applyBorder="1" applyAlignment="1" applyProtection="1">
      <alignment horizontal="left" vertical="top"/>
      <protection hidden="1"/>
    </xf>
    <xf numFmtId="0" fontId="7" fillId="0" borderId="27" xfId="0" applyNumberFormat="1" applyFont="1" applyFill="1" applyBorder="1" applyAlignment="1" applyProtection="1">
      <alignment horizontal="left" vertical="top"/>
      <protection hidden="1"/>
    </xf>
    <xf numFmtId="0" fontId="7" fillId="0" borderId="39" xfId="0" applyNumberFormat="1" applyFont="1" applyFill="1" applyBorder="1" applyAlignment="1" applyProtection="1">
      <alignment horizontal="left" vertical="top"/>
      <protection hidden="1"/>
    </xf>
    <xf numFmtId="0" fontId="9" fillId="0" borderId="1" xfId="0" applyNumberFormat="1" applyFont="1" applyFill="1" applyBorder="1" applyAlignment="1" applyProtection="1">
      <alignment horizontal="left" vertical="top"/>
      <protection hidden="1"/>
    </xf>
    <xf numFmtId="0" fontId="9" fillId="0" borderId="2" xfId="0" applyNumberFormat="1" applyFont="1" applyFill="1" applyBorder="1" applyAlignment="1" applyProtection="1">
      <alignment horizontal="left" vertical="top"/>
      <protection hidden="1"/>
    </xf>
    <xf numFmtId="0" fontId="9" fillId="0" borderId="32" xfId="0" applyNumberFormat="1" applyFont="1" applyFill="1" applyBorder="1" applyAlignment="1" applyProtection="1">
      <alignment horizontal="left" vertical="top"/>
      <protection hidden="1"/>
    </xf>
    <xf numFmtId="0" fontId="35" fillId="4" borderId="0" xfId="0" applyNumberFormat="1" applyFont="1" applyFill="1" applyBorder="1" applyAlignment="1" applyProtection="1">
      <alignment horizontal="center" vertical="center"/>
      <protection hidden="1"/>
    </xf>
    <xf numFmtId="0" fontId="28" fillId="4" borderId="87" xfId="0" applyNumberFormat="1" applyFont="1" applyFill="1" applyBorder="1" applyAlignment="1" applyProtection="1">
      <alignment horizontal="center" vertical="top"/>
      <protection hidden="1"/>
    </xf>
    <xf numFmtId="0" fontId="28" fillId="4" borderId="0" xfId="0" applyNumberFormat="1" applyFont="1" applyFill="1" applyBorder="1" applyAlignment="1" applyProtection="1">
      <alignment horizontal="center" vertical="top"/>
      <protection hidden="1"/>
    </xf>
    <xf numFmtId="0" fontId="7" fillId="0" borderId="59" xfId="0" applyNumberFormat="1" applyFont="1" applyFill="1" applyBorder="1" applyAlignment="1" applyProtection="1">
      <alignment horizontal="left" vertical="top"/>
      <protection hidden="1"/>
    </xf>
    <xf numFmtId="0" fontId="28" fillId="15" borderId="35" xfId="0" applyNumberFormat="1" applyFont="1" applyFill="1" applyBorder="1" applyAlignment="1" applyProtection="1">
      <alignment horizontal="left" vertical="top"/>
      <protection hidden="1"/>
    </xf>
    <xf numFmtId="0" fontId="33" fillId="15" borderId="25" xfId="0" applyNumberFormat="1" applyFont="1" applyFill="1" applyBorder="1" applyAlignment="1" applyProtection="1">
      <alignment horizontal="left" vertical="top"/>
      <protection hidden="1"/>
    </xf>
    <xf numFmtId="0" fontId="28" fillId="15" borderId="36" xfId="0" applyNumberFormat="1" applyFont="1" applyFill="1" applyBorder="1" applyAlignment="1" applyProtection="1">
      <alignment horizontal="left" vertical="top"/>
      <protection hidden="1"/>
    </xf>
    <xf numFmtId="0" fontId="33" fillId="15" borderId="27" xfId="0" applyNumberFormat="1" applyFont="1" applyFill="1" applyBorder="1" applyAlignment="1" applyProtection="1">
      <alignment horizontal="left" vertical="top"/>
      <protection hidden="1"/>
    </xf>
    <xf numFmtId="3" fontId="9" fillId="0" borderId="27" xfId="0" applyNumberFormat="1" applyFont="1" applyFill="1" applyBorder="1" applyAlignment="1" applyProtection="1">
      <alignment horizontal="center" vertical="top"/>
      <protection hidden="1"/>
    </xf>
    <xf numFmtId="3" fontId="9" fillId="0" borderId="28" xfId="0" applyNumberFormat="1" applyFont="1" applyFill="1" applyBorder="1" applyAlignment="1" applyProtection="1">
      <alignment horizontal="center" vertical="top"/>
      <protection hidden="1"/>
    </xf>
    <xf numFmtId="3" fontId="9" fillId="0" borderId="4" xfId="0" applyNumberFormat="1" applyFont="1" applyFill="1" applyBorder="1" applyAlignment="1" applyProtection="1">
      <alignment horizontal="center" vertical="top"/>
      <protection hidden="1"/>
    </xf>
    <xf numFmtId="3" fontId="9" fillId="0" borderId="24" xfId="0" applyNumberFormat="1" applyFont="1" applyFill="1" applyBorder="1" applyAlignment="1" applyProtection="1">
      <alignment horizontal="center" vertical="top"/>
      <protection hidden="1"/>
    </xf>
    <xf numFmtId="0" fontId="9" fillId="7" borderId="16" xfId="0" applyNumberFormat="1" applyFont="1" applyFill="1" applyBorder="1" applyAlignment="1" applyProtection="1">
      <alignment horizontal="center" vertical="center"/>
      <protection hidden="1"/>
    </xf>
    <xf numFmtId="0" fontId="9" fillId="7" borderId="17" xfId="0" applyNumberFormat="1" applyFont="1" applyFill="1" applyBorder="1" applyAlignment="1" applyProtection="1">
      <alignment horizontal="center" vertical="center"/>
      <protection hidden="1"/>
    </xf>
    <xf numFmtId="0" fontId="9" fillId="7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NumberFormat="1" applyFont="1" applyFill="1" applyBorder="1" applyAlignment="1" applyProtection="1">
      <alignment horizontal="left" vertical="top" wrapText="1"/>
      <protection hidden="1"/>
    </xf>
    <xf numFmtId="0" fontId="8" fillId="0" borderId="4" xfId="0" applyNumberFormat="1" applyFont="1" applyFill="1" applyBorder="1" applyAlignment="1" applyProtection="1">
      <alignment horizontal="left" vertical="top" wrapText="1"/>
      <protection hidden="1"/>
    </xf>
    <xf numFmtId="0" fontId="7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7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7" fillId="0" borderId="45" xfId="0" applyNumberFormat="1" applyFont="1" applyFill="1" applyBorder="1" applyAlignment="1" applyProtection="1">
      <alignment horizontal="left" vertical="center"/>
      <protection hidden="1"/>
    </xf>
    <xf numFmtId="0" fontId="7" fillId="0" borderId="48" xfId="0" applyNumberFormat="1" applyFont="1" applyFill="1" applyBorder="1" applyAlignment="1" applyProtection="1">
      <alignment horizontal="left" vertical="center"/>
      <protection hidden="1"/>
    </xf>
    <xf numFmtId="3" fontId="9" fillId="0" borderId="6" xfId="0" applyNumberFormat="1" applyFont="1" applyFill="1" applyBorder="1" applyAlignment="1" applyProtection="1">
      <alignment horizontal="center" vertical="top"/>
      <protection hidden="1"/>
    </xf>
    <xf numFmtId="0" fontId="7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7" fillId="0" borderId="40" xfId="0" applyNumberFormat="1" applyFont="1" applyFill="1" applyBorder="1" applyAlignment="1" applyProtection="1">
      <alignment horizontal="left" vertical="center" wrapText="1"/>
      <protection hidden="1"/>
    </xf>
    <xf numFmtId="3" fontId="8" fillId="0" borderId="30" xfId="0" applyNumberFormat="1" applyFont="1" applyFill="1" applyBorder="1" applyAlignment="1" applyProtection="1">
      <alignment horizontal="center" vertical="top"/>
      <protection hidden="1"/>
    </xf>
    <xf numFmtId="0" fontId="33" fillId="6" borderId="35" xfId="0" applyNumberFormat="1" applyFont="1" applyFill="1" applyBorder="1" applyAlignment="1" applyProtection="1">
      <alignment horizontal="left" vertical="top"/>
      <protection hidden="1"/>
    </xf>
    <xf numFmtId="0" fontId="33" fillId="6" borderId="60" xfId="0" applyNumberFormat="1" applyFont="1" applyFill="1" applyBorder="1" applyAlignment="1" applyProtection="1">
      <alignment horizontal="left" vertical="top"/>
      <protection hidden="1"/>
    </xf>
    <xf numFmtId="0" fontId="33" fillId="6" borderId="41" xfId="0" applyNumberFormat="1" applyFont="1" applyFill="1" applyBorder="1" applyAlignment="1" applyProtection="1">
      <alignment horizontal="left" vertical="top"/>
      <protection hidden="1"/>
    </xf>
    <xf numFmtId="0" fontId="33" fillId="6" borderId="36" xfId="0" applyNumberFormat="1" applyFont="1" applyFill="1" applyBorder="1" applyAlignment="1" applyProtection="1">
      <alignment horizontal="left" vertical="top"/>
      <protection hidden="1"/>
    </xf>
    <xf numFmtId="0" fontId="7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33" fillId="15" borderId="35" xfId="0" applyNumberFormat="1" applyFont="1" applyFill="1" applyBorder="1" applyAlignment="1" applyProtection="1">
      <alignment horizontal="left" vertical="top"/>
      <protection hidden="1"/>
    </xf>
    <xf numFmtId="0" fontId="33" fillId="15" borderId="60" xfId="0" applyNumberFormat="1" applyFont="1" applyFill="1" applyBorder="1" applyAlignment="1" applyProtection="1">
      <alignment horizontal="left" vertical="top"/>
      <protection hidden="1"/>
    </xf>
    <xf numFmtId="0" fontId="33" fillId="15" borderId="41" xfId="0" applyNumberFormat="1" applyFont="1" applyFill="1" applyBorder="1" applyAlignment="1" applyProtection="1">
      <alignment horizontal="left" vertical="top"/>
      <protection hidden="1"/>
    </xf>
    <xf numFmtId="0" fontId="33" fillId="15" borderId="36" xfId="0" applyNumberFormat="1" applyFont="1" applyFill="1" applyBorder="1" applyAlignment="1" applyProtection="1">
      <alignment horizontal="left" vertical="top"/>
      <protection hidden="1"/>
    </xf>
    <xf numFmtId="0" fontId="7" fillId="0" borderId="90" xfId="0" applyNumberFormat="1" applyFont="1" applyFill="1" applyBorder="1" applyAlignment="1" applyProtection="1">
      <alignment horizontal="left" vertical="center" wrapText="1"/>
      <protection hidden="1"/>
    </xf>
    <xf numFmtId="0" fontId="7" fillId="2" borderId="79" xfId="0" applyNumberFormat="1" applyFont="1" applyFill="1" applyBorder="1" applyAlignment="1" applyProtection="1">
      <alignment horizontal="center" vertical="top"/>
      <protection hidden="1"/>
    </xf>
    <xf numFmtId="3" fontId="9" fillId="0" borderId="54" xfId="0" applyNumberFormat="1" applyFont="1" applyFill="1" applyBorder="1" applyAlignment="1" applyProtection="1">
      <alignment horizontal="center" vertical="top"/>
      <protection hidden="1"/>
    </xf>
    <xf numFmtId="3" fontId="9" fillId="0" borderId="53" xfId="0" applyNumberFormat="1" applyFont="1" applyFill="1" applyBorder="1" applyAlignment="1" applyProtection="1">
      <alignment horizontal="center" vertical="top"/>
      <protection hidden="1"/>
    </xf>
    <xf numFmtId="0" fontId="7" fillId="0" borderId="51" xfId="0" applyNumberFormat="1" applyFont="1" applyFill="1" applyBorder="1" applyAlignment="1" applyProtection="1">
      <alignment horizontal="left" vertical="center"/>
      <protection hidden="1"/>
    </xf>
    <xf numFmtId="0" fontId="28" fillId="4" borderId="7" xfId="0" applyNumberFormat="1" applyFont="1" applyFill="1" applyBorder="1" applyAlignment="1" applyProtection="1">
      <alignment horizontal="center" vertical="top"/>
      <protection hidden="1"/>
    </xf>
    <xf numFmtId="0" fontId="28" fillId="4" borderId="12" xfId="0" applyNumberFormat="1" applyFont="1" applyFill="1" applyBorder="1" applyAlignment="1" applyProtection="1">
      <alignment horizontal="center" vertical="top"/>
      <protection hidden="1"/>
    </xf>
    <xf numFmtId="0" fontId="28" fillId="4" borderId="13" xfId="0" applyNumberFormat="1" applyFont="1" applyFill="1" applyBorder="1" applyAlignment="1" applyProtection="1">
      <alignment horizontal="center" vertical="top"/>
      <protection hidden="1"/>
    </xf>
    <xf numFmtId="0" fontId="7" fillId="0" borderId="16" xfId="0" applyNumberFormat="1" applyFont="1" applyFill="1" applyBorder="1" applyAlignment="1" applyProtection="1">
      <alignment horizontal="left" vertical="top"/>
      <protection hidden="1"/>
    </xf>
    <xf numFmtId="0" fontId="8" fillId="2" borderId="7" xfId="0" applyNumberFormat="1" applyFont="1" applyFill="1" applyBorder="1" applyAlignment="1" applyProtection="1">
      <alignment horizontal="left" vertical="top"/>
      <protection hidden="1"/>
    </xf>
    <xf numFmtId="0" fontId="8" fillId="2" borderId="12" xfId="0" applyNumberFormat="1" applyFont="1" applyFill="1" applyBorder="1" applyAlignment="1" applyProtection="1">
      <alignment horizontal="left" vertical="top"/>
      <protection hidden="1"/>
    </xf>
    <xf numFmtId="0" fontId="8" fillId="2" borderId="13" xfId="0" applyNumberFormat="1" applyFont="1" applyFill="1" applyBorder="1" applyAlignment="1" applyProtection="1">
      <alignment horizontal="left" vertical="top"/>
      <protection hidden="1"/>
    </xf>
    <xf numFmtId="3" fontId="9" fillId="0" borderId="35" xfId="0" applyNumberFormat="1" applyFont="1" applyFill="1" applyBorder="1" applyAlignment="1" applyProtection="1">
      <alignment horizontal="center" vertical="top"/>
      <protection hidden="1"/>
    </xf>
    <xf numFmtId="3" fontId="9" fillId="0" borderId="60" xfId="0" applyNumberFormat="1" applyFont="1" applyFill="1" applyBorder="1" applyAlignment="1" applyProtection="1">
      <alignment horizontal="center" vertical="top"/>
      <protection hidden="1"/>
    </xf>
    <xf numFmtId="3" fontId="9" fillId="0" borderId="36" xfId="0" applyNumberFormat="1" applyFont="1" applyFill="1" applyBorder="1" applyAlignment="1" applyProtection="1">
      <alignment horizontal="center" vertical="top"/>
      <protection hidden="1"/>
    </xf>
    <xf numFmtId="0" fontId="35" fillId="14" borderId="0" xfId="0" applyNumberFormat="1" applyFont="1" applyFill="1" applyBorder="1" applyAlignment="1" applyProtection="1">
      <alignment horizontal="center" vertical="center"/>
      <protection hidden="1"/>
    </xf>
    <xf numFmtId="0" fontId="8" fillId="12" borderId="79" xfId="0" applyNumberFormat="1" applyFont="1" applyFill="1" applyBorder="1" applyAlignment="1" applyProtection="1">
      <alignment horizontal="left" vertical="top"/>
      <protection hidden="1"/>
    </xf>
    <xf numFmtId="0" fontId="9" fillId="17" borderId="1" xfId="0" applyNumberFormat="1" applyFont="1" applyFill="1" applyBorder="1" applyAlignment="1" applyProtection="1">
      <alignment horizontal="center" vertical="center"/>
      <protection hidden="1"/>
    </xf>
    <xf numFmtId="0" fontId="9" fillId="17" borderId="3" xfId="0" applyNumberFormat="1" applyFont="1" applyFill="1" applyBorder="1" applyAlignment="1" applyProtection="1">
      <alignment horizontal="center" vertical="center"/>
      <protection hidden="1"/>
    </xf>
    <xf numFmtId="0" fontId="9" fillId="17" borderId="2" xfId="0" applyNumberFormat="1" applyFont="1" applyFill="1" applyBorder="1" applyAlignment="1" applyProtection="1">
      <alignment horizontal="center" vertical="center"/>
      <protection hidden="1"/>
    </xf>
    <xf numFmtId="0" fontId="9" fillId="17" borderId="4" xfId="0" applyNumberFormat="1" applyFont="1" applyFill="1" applyBorder="1" applyAlignment="1" applyProtection="1">
      <alignment horizontal="center" vertical="center"/>
      <protection hidden="1"/>
    </xf>
    <xf numFmtId="0" fontId="9" fillId="7" borderId="42" xfId="0" applyNumberFormat="1" applyFont="1" applyFill="1" applyBorder="1" applyAlignment="1" applyProtection="1">
      <alignment horizontal="center" vertical="center"/>
      <protection hidden="1"/>
    </xf>
    <xf numFmtId="0" fontId="9" fillId="7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37" fillId="6" borderId="7" xfId="0" applyFont="1" applyFill="1" applyBorder="1" applyAlignment="1" applyProtection="1">
      <alignment horizontal="left"/>
      <protection hidden="1"/>
    </xf>
    <xf numFmtId="0" fontId="37" fillId="6" borderId="12" xfId="0" applyFont="1" applyFill="1" applyBorder="1" applyAlignment="1" applyProtection="1">
      <alignment horizontal="left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7" fillId="0" borderId="16" xfId="0" applyNumberFormat="1" applyFont="1" applyFill="1" applyBorder="1" applyAlignment="1" applyProtection="1">
      <alignment vertical="top"/>
      <protection hidden="1"/>
    </xf>
    <xf numFmtId="0" fontId="7" fillId="0" borderId="17" xfId="0" applyNumberFormat="1" applyFont="1" applyFill="1" applyBorder="1" applyAlignment="1" applyProtection="1">
      <alignment vertical="top"/>
      <protection hidden="1"/>
    </xf>
    <xf numFmtId="0" fontId="7" fillId="0" borderId="23" xfId="0" applyNumberFormat="1" applyFont="1" applyFill="1" applyBorder="1" applyAlignment="1" applyProtection="1">
      <alignment vertical="top"/>
      <protection hidden="1"/>
    </xf>
    <xf numFmtId="0" fontId="37" fillId="4" borderId="35" xfId="0" applyFont="1" applyFill="1" applyBorder="1" applyAlignment="1" applyProtection="1">
      <alignment horizontal="center"/>
      <protection hidden="1"/>
    </xf>
    <xf numFmtId="0" fontId="37" fillId="4" borderId="25" xfId="0" applyFont="1" applyFill="1" applyBorder="1" applyAlignment="1" applyProtection="1">
      <alignment horizontal="center"/>
      <protection hidden="1"/>
    </xf>
    <xf numFmtId="0" fontId="37" fillId="4" borderId="26" xfId="0" applyFont="1" applyFill="1" applyBorder="1" applyAlignment="1" applyProtection="1">
      <alignment horizontal="center"/>
      <protection hidden="1"/>
    </xf>
    <xf numFmtId="0" fontId="3" fillId="7" borderId="49" xfId="0" applyFont="1" applyFill="1" applyBorder="1" applyAlignment="1" applyProtection="1">
      <alignment horizontal="center" vertical="center"/>
      <protection hidden="1"/>
    </xf>
    <xf numFmtId="0" fontId="3" fillId="7" borderId="48" xfId="0" applyFont="1" applyFill="1" applyBorder="1" applyAlignment="1" applyProtection="1">
      <alignment horizontal="center" vertical="center"/>
      <protection hidden="1"/>
    </xf>
    <xf numFmtId="0" fontId="3" fillId="7" borderId="50" xfId="0" applyFont="1" applyFill="1" applyBorder="1" applyAlignment="1" applyProtection="1">
      <alignment horizontal="center" vertical="center"/>
      <protection hidden="1"/>
    </xf>
    <xf numFmtId="0" fontId="3" fillId="7" borderId="63" xfId="0" applyFont="1" applyFill="1" applyBorder="1" applyAlignment="1" applyProtection="1">
      <alignment horizontal="center" vertical="center"/>
      <protection hidden="1"/>
    </xf>
    <xf numFmtId="0" fontId="3" fillId="7" borderId="89" xfId="0" applyFont="1" applyFill="1" applyBorder="1" applyAlignment="1" applyProtection="1">
      <alignment horizontal="center" vertical="center"/>
      <protection hidden="1"/>
    </xf>
    <xf numFmtId="0" fontId="3" fillId="7" borderId="81" xfId="0" applyFont="1" applyFill="1" applyBorder="1" applyAlignment="1" applyProtection="1">
      <alignment horizontal="center" vertical="center"/>
      <protection hidden="1"/>
    </xf>
    <xf numFmtId="0" fontId="14" fillId="0" borderId="16" xfId="0" applyNumberFormat="1" applyFont="1" applyFill="1" applyBorder="1" applyAlignment="1" applyProtection="1">
      <alignment horizontal="left" vertical="top"/>
      <protection hidden="1"/>
    </xf>
    <xf numFmtId="0" fontId="14" fillId="0" borderId="1" xfId="0" applyNumberFormat="1" applyFont="1" applyFill="1" applyBorder="1" applyAlignment="1" applyProtection="1">
      <alignment horizontal="left" vertical="top"/>
      <protection hidden="1"/>
    </xf>
    <xf numFmtId="0" fontId="14" fillId="0" borderId="3" xfId="0" applyNumberFormat="1" applyFont="1" applyFill="1" applyBorder="1" applyAlignment="1" applyProtection="1">
      <alignment horizontal="left" vertical="top"/>
      <protection hidden="1"/>
    </xf>
    <xf numFmtId="3" fontId="9" fillId="0" borderId="2" xfId="0" applyNumberFormat="1" applyFont="1" applyFill="1" applyBorder="1" applyAlignment="1" applyProtection="1">
      <alignment horizontal="center" vertical="center"/>
      <protection hidden="1"/>
    </xf>
    <xf numFmtId="3" fontId="9" fillId="0" borderId="50" xfId="0" applyNumberFormat="1" applyFont="1" applyFill="1" applyBorder="1" applyAlignment="1" applyProtection="1">
      <alignment horizontal="center" vertical="center"/>
      <protection hidden="1"/>
    </xf>
    <xf numFmtId="3" fontId="9" fillId="0" borderId="4" xfId="0" applyNumberFormat="1" applyFont="1" applyFill="1" applyBorder="1" applyAlignment="1" applyProtection="1">
      <alignment horizontal="center" vertical="center"/>
      <protection hidden="1"/>
    </xf>
    <xf numFmtId="0" fontId="13" fillId="11" borderId="80" xfId="0" applyNumberFormat="1" applyFont="1" applyFill="1" applyBorder="1" applyAlignment="1" applyProtection="1">
      <alignment horizontal="left" vertical="top"/>
      <protection hidden="1"/>
    </xf>
    <xf numFmtId="0" fontId="13" fillId="11" borderId="54" xfId="0" applyNumberFormat="1" applyFont="1" applyFill="1" applyBorder="1" applyAlignment="1" applyProtection="1">
      <alignment horizontal="left" vertical="top"/>
      <protection hidden="1"/>
    </xf>
    <xf numFmtId="0" fontId="13" fillId="11" borderId="87" xfId="0" applyNumberFormat="1" applyFont="1" applyFill="1" applyBorder="1" applyAlignment="1" applyProtection="1">
      <alignment horizontal="left" vertical="top"/>
      <protection hidden="1"/>
    </xf>
    <xf numFmtId="0" fontId="13" fillId="11" borderId="0" xfId="0" applyNumberFormat="1" applyFont="1" applyFill="1" applyBorder="1" applyAlignment="1" applyProtection="1">
      <alignment horizontal="left" vertical="top"/>
      <protection hidden="1"/>
    </xf>
    <xf numFmtId="0" fontId="7" fillId="11" borderId="0" xfId="0" applyNumberFormat="1" applyFont="1" applyFill="1" applyBorder="1" applyAlignment="1" applyProtection="1">
      <alignment horizontal="left" vertical="top" wrapText="1"/>
      <protection hidden="1"/>
    </xf>
    <xf numFmtId="0" fontId="14" fillId="11" borderId="0" xfId="0" applyNumberFormat="1" applyFont="1" applyFill="1" applyBorder="1" applyAlignment="1" applyProtection="1">
      <alignment horizontal="left" vertical="top" wrapText="1"/>
      <protection hidden="1"/>
    </xf>
    <xf numFmtId="3" fontId="9" fillId="0" borderId="29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13" fillId="0" borderId="80" xfId="0" applyNumberFormat="1" applyFont="1" applyFill="1" applyBorder="1" applyAlignment="1" applyProtection="1">
      <alignment horizontal="left" vertical="top"/>
      <protection hidden="1"/>
    </xf>
    <xf numFmtId="0" fontId="13" fillId="0" borderId="54" xfId="0" applyNumberFormat="1" applyFont="1" applyFill="1" applyBorder="1" applyAlignment="1" applyProtection="1">
      <alignment horizontal="left" vertical="top"/>
      <protection hidden="1"/>
    </xf>
    <xf numFmtId="0" fontId="9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87" xfId="0" applyNumberFormat="1" applyFont="1" applyFill="1" applyBorder="1" applyAlignment="1" applyProtection="1">
      <alignment horizontal="left" vertical="top"/>
      <protection hidden="1"/>
    </xf>
    <xf numFmtId="0" fontId="13" fillId="0" borderId="0" xfId="0" applyNumberFormat="1" applyFont="1" applyFill="1" applyBorder="1" applyAlignment="1" applyProtection="1">
      <alignment horizontal="left" vertical="top"/>
      <protection hidden="1"/>
    </xf>
    <xf numFmtId="0" fontId="8" fillId="3" borderId="51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33" xfId="0" applyNumberFormat="1" applyFont="1" applyFill="1" applyBorder="1" applyAlignment="1" applyProtection="1">
      <alignment horizontal="left" vertical="center" wrapText="1"/>
      <protection hidden="1"/>
    </xf>
    <xf numFmtId="3" fontId="8" fillId="3" borderId="57" xfId="0" applyNumberFormat="1" applyFont="1" applyFill="1" applyBorder="1" applyAlignment="1" applyProtection="1">
      <alignment horizontal="center" vertical="center"/>
      <protection hidden="1"/>
    </xf>
    <xf numFmtId="3" fontId="8" fillId="3" borderId="29" xfId="0" applyNumberFormat="1" applyFont="1" applyFill="1" applyBorder="1" applyAlignment="1" applyProtection="1">
      <alignment horizontal="center" vertical="center"/>
      <protection hidden="1"/>
    </xf>
    <xf numFmtId="0" fontId="8" fillId="3" borderId="45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48" xfId="0" applyNumberFormat="1" applyFont="1" applyFill="1" applyBorder="1" applyAlignment="1" applyProtection="1">
      <alignment horizontal="left" vertical="center" wrapText="1"/>
      <protection hidden="1"/>
    </xf>
    <xf numFmtId="3" fontId="8" fillId="3" borderId="50" xfId="0" applyNumberFormat="1" applyFont="1" applyFill="1" applyBorder="1" applyAlignment="1" applyProtection="1">
      <alignment horizontal="center" vertical="center"/>
      <protection hidden="1"/>
    </xf>
    <xf numFmtId="3" fontId="8" fillId="3" borderId="63" xfId="0" applyNumberFormat="1" applyFont="1" applyFill="1" applyBorder="1" applyAlignment="1" applyProtection="1">
      <alignment horizontal="center" vertical="center"/>
      <protection hidden="1"/>
    </xf>
    <xf numFmtId="0" fontId="13" fillId="0" borderId="7" xfId="0" applyNumberFormat="1" applyFont="1" applyFill="1" applyBorder="1" applyAlignment="1" applyProtection="1">
      <alignment horizontal="left" vertical="top" wrapText="1"/>
      <protection hidden="1"/>
    </xf>
    <xf numFmtId="0" fontId="13" fillId="0" borderId="12" xfId="0" applyNumberFormat="1" applyFont="1" applyFill="1" applyBorder="1" applyAlignment="1" applyProtection="1">
      <alignment horizontal="left" vertical="top" wrapText="1"/>
      <protection hidden="1"/>
    </xf>
    <xf numFmtId="0" fontId="28" fillId="6" borderId="34" xfId="0" applyNumberFormat="1" applyFont="1" applyFill="1" applyBorder="1" applyAlignment="1" applyProtection="1">
      <alignment horizontal="center" vertical="top"/>
      <protection hidden="1"/>
    </xf>
    <xf numFmtId="0" fontId="28" fillId="6" borderId="25" xfId="0" applyNumberFormat="1" applyFont="1" applyFill="1" applyBorder="1" applyAlignment="1" applyProtection="1">
      <alignment horizontal="center" vertical="top"/>
      <protection hidden="1"/>
    </xf>
    <xf numFmtId="0" fontId="28" fillId="6" borderId="26" xfId="0" applyNumberFormat="1" applyFont="1" applyFill="1" applyBorder="1" applyAlignment="1" applyProtection="1">
      <alignment horizontal="center" vertical="top"/>
      <protection hidden="1"/>
    </xf>
    <xf numFmtId="0" fontId="28" fillId="6" borderId="4" xfId="0" applyNumberFormat="1" applyFont="1" applyFill="1" applyBorder="1" applyAlignment="1" applyProtection="1">
      <alignment horizontal="center" vertical="top"/>
      <protection hidden="1"/>
    </xf>
    <xf numFmtId="0" fontId="33" fillId="6" borderId="4" xfId="0" applyNumberFormat="1" applyFont="1" applyFill="1" applyBorder="1" applyAlignment="1" applyProtection="1">
      <alignment horizontal="center" vertical="top"/>
      <protection hidden="1"/>
    </xf>
    <xf numFmtId="0" fontId="28" fillId="6" borderId="39" xfId="0" applyNumberFormat="1" applyFont="1" applyFill="1" applyBorder="1" applyAlignment="1" applyProtection="1">
      <alignment horizontal="center" vertical="top"/>
      <protection hidden="1"/>
    </xf>
    <xf numFmtId="0" fontId="33" fillId="6" borderId="24" xfId="0" applyNumberFormat="1" applyFont="1" applyFill="1" applyBorder="1" applyAlignment="1" applyProtection="1">
      <alignment horizontal="center" vertical="top"/>
      <protection hidden="1"/>
    </xf>
    <xf numFmtId="0" fontId="13" fillId="3" borderId="7" xfId="0" applyNumberFormat="1" applyFont="1" applyFill="1" applyBorder="1" applyAlignment="1" applyProtection="1">
      <alignment horizontal="left" vertical="center"/>
      <protection hidden="1"/>
    </xf>
    <xf numFmtId="0" fontId="13" fillId="3" borderId="12" xfId="0" applyNumberFormat="1" applyFont="1" applyFill="1" applyBorder="1" applyAlignment="1" applyProtection="1">
      <alignment horizontal="left" vertical="center"/>
      <protection hidden="1"/>
    </xf>
    <xf numFmtId="0" fontId="9" fillId="3" borderId="52" xfId="0" applyNumberFormat="1" applyFont="1" applyFill="1" applyBorder="1" applyAlignment="1" applyProtection="1">
      <alignment horizontal="center" wrapText="1"/>
      <protection hidden="1"/>
    </xf>
    <xf numFmtId="0" fontId="7" fillId="3" borderId="52" xfId="0" applyNumberFormat="1" applyFont="1" applyFill="1" applyBorder="1" applyAlignment="1" applyProtection="1">
      <alignment horizontal="center" vertical="top" wrapText="1"/>
      <protection hidden="1"/>
    </xf>
    <xf numFmtId="0" fontId="7" fillId="3" borderId="9" xfId="0" applyNumberFormat="1" applyFont="1" applyFill="1" applyBorder="1" applyAlignment="1" applyProtection="1">
      <alignment horizontal="center" vertical="top" wrapText="1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 vertical="top"/>
      <protection hidden="1"/>
    </xf>
    <xf numFmtId="0" fontId="8" fillId="0" borderId="15" xfId="0" applyNumberFormat="1" applyFont="1" applyFill="1" applyBorder="1" applyAlignment="1" applyProtection="1">
      <alignment horizontal="left" vertical="top"/>
      <protection hidden="1"/>
    </xf>
    <xf numFmtId="0" fontId="8" fillId="0" borderId="43" xfId="0" applyNumberFormat="1" applyFont="1" applyFill="1" applyBorder="1" applyAlignment="1" applyProtection="1">
      <alignment horizontal="left" vertical="top"/>
      <protection hidden="1"/>
    </xf>
    <xf numFmtId="3" fontId="8" fillId="3" borderId="76" xfId="0" applyNumberFormat="1" applyFont="1" applyFill="1" applyBorder="1" applyAlignment="1" applyProtection="1">
      <alignment horizontal="center"/>
      <protection hidden="1"/>
    </xf>
    <xf numFmtId="0" fontId="8" fillId="3" borderId="14" xfId="0" applyNumberFormat="1" applyFont="1" applyFill="1" applyBorder="1" applyAlignment="1" applyProtection="1">
      <alignment horizontal="left" vertical="top"/>
      <protection hidden="1"/>
    </xf>
    <xf numFmtId="0" fontId="8" fillId="3" borderId="15" xfId="0" applyNumberFormat="1" applyFont="1" applyFill="1" applyBorder="1" applyAlignment="1" applyProtection="1">
      <alignment horizontal="left" vertical="top"/>
      <protection hidden="1"/>
    </xf>
    <xf numFmtId="0" fontId="8" fillId="3" borderId="43" xfId="0" applyNumberFormat="1" applyFont="1" applyFill="1" applyBorder="1" applyAlignment="1" applyProtection="1">
      <alignment horizontal="left" vertical="top"/>
      <protection hidden="1"/>
    </xf>
    <xf numFmtId="0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7" xfId="0" applyNumberFormat="1" applyFont="1" applyFill="1" applyBorder="1" applyAlignment="1" applyProtection="1">
      <alignment horizontal="left" vertical="top"/>
      <protection hidden="1"/>
    </xf>
    <xf numFmtId="0" fontId="33" fillId="6" borderId="12" xfId="0" applyNumberFormat="1" applyFont="1" applyFill="1" applyBorder="1" applyAlignment="1" applyProtection="1">
      <alignment horizontal="left" vertical="top"/>
      <protection hidden="1"/>
    </xf>
    <xf numFmtId="0" fontId="33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33" fillId="6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horizontal="left" vertical="top"/>
      <protection hidden="1"/>
    </xf>
    <xf numFmtId="0" fontId="8" fillId="0" borderId="12" xfId="0" applyNumberFormat="1" applyFont="1" applyFill="1" applyBorder="1" applyAlignment="1" applyProtection="1">
      <alignment horizontal="left" vertical="top"/>
      <protection hidden="1"/>
    </xf>
    <xf numFmtId="0" fontId="8" fillId="0" borderId="13" xfId="0" applyNumberFormat="1" applyFont="1" applyFill="1" applyBorder="1" applyAlignment="1" applyProtection="1">
      <alignment horizontal="left" vertical="top"/>
      <protection hidden="1"/>
    </xf>
    <xf numFmtId="0" fontId="7" fillId="0" borderId="33" xfId="0" applyNumberFormat="1" applyFont="1" applyFill="1" applyBorder="1" applyAlignment="1" applyProtection="1">
      <alignment vertical="top" wrapText="1"/>
      <protection hidden="1"/>
    </xf>
    <xf numFmtId="0" fontId="7" fillId="0" borderId="29" xfId="0" applyNumberFormat="1" applyFont="1" applyFill="1" applyBorder="1" applyAlignment="1" applyProtection="1">
      <alignment vertical="top" wrapText="1"/>
      <protection hidden="1"/>
    </xf>
    <xf numFmtId="0" fontId="7" fillId="0" borderId="1" xfId="0" applyNumberFormat="1" applyFont="1" applyFill="1" applyBorder="1" applyAlignment="1" applyProtection="1">
      <alignment vertical="top" wrapText="1"/>
      <protection hidden="1"/>
    </xf>
    <xf numFmtId="0" fontId="7" fillId="0" borderId="2" xfId="0" applyNumberFormat="1" applyFont="1" applyFill="1" applyBorder="1" applyAlignment="1" applyProtection="1">
      <alignment vertical="top" wrapText="1"/>
      <protection hidden="1"/>
    </xf>
    <xf numFmtId="0" fontId="33" fillId="6" borderId="17" xfId="0" applyNumberFormat="1" applyFont="1" applyFill="1" applyBorder="1" applyAlignment="1" applyProtection="1">
      <alignment horizontal="center" vertical="top"/>
      <protection hidden="1"/>
    </xf>
    <xf numFmtId="0" fontId="33" fillId="6" borderId="23" xfId="0" applyNumberFormat="1" applyFont="1" applyFill="1" applyBorder="1" applyAlignment="1" applyProtection="1">
      <alignment horizontal="center" vertical="top"/>
      <protection hidden="1"/>
    </xf>
    <xf numFmtId="0" fontId="14" fillId="0" borderId="2" xfId="0" applyNumberFormat="1" applyFont="1" applyFill="1" applyBorder="1" applyAlignment="1" applyProtection="1">
      <alignment horizontal="left" vertical="top"/>
      <protection hidden="1"/>
    </xf>
    <xf numFmtId="0" fontId="14" fillId="0" borderId="33" xfId="0" applyNumberFormat="1" applyFont="1" applyFill="1" applyBorder="1" applyAlignment="1" applyProtection="1">
      <alignment horizontal="left" vertical="top"/>
      <protection hidden="1"/>
    </xf>
    <xf numFmtId="0" fontId="14" fillId="0" borderId="29" xfId="0" applyNumberFormat="1" applyFont="1" applyFill="1" applyBorder="1" applyAlignment="1" applyProtection="1">
      <alignment horizontal="left" vertical="top"/>
      <protection hidden="1"/>
    </xf>
    <xf numFmtId="0" fontId="39" fillId="6" borderId="25" xfId="0" applyNumberFormat="1" applyFont="1" applyFill="1" applyBorder="1" applyAlignment="1" applyProtection="1">
      <alignment horizontal="left" vertical="top"/>
      <protection hidden="1"/>
    </xf>
    <xf numFmtId="0" fontId="28" fillId="6" borderId="80" xfId="0" applyNumberFormat="1" applyFont="1" applyFill="1" applyBorder="1" applyAlignment="1" applyProtection="1">
      <alignment horizontal="left" vertical="center"/>
      <protection hidden="1"/>
    </xf>
    <xf numFmtId="0" fontId="39" fillId="6" borderId="54" xfId="0" applyNumberFormat="1" applyFont="1" applyFill="1" applyBorder="1" applyAlignment="1" applyProtection="1">
      <alignment horizontal="left" vertical="center"/>
      <protection hidden="1"/>
    </xf>
    <xf numFmtId="0" fontId="9" fillId="2" borderId="35" xfId="0" applyNumberFormat="1" applyFont="1" applyFill="1" applyBorder="1" applyAlignment="1" applyProtection="1">
      <alignment horizontal="left" vertical="top"/>
      <protection hidden="1"/>
    </xf>
    <xf numFmtId="0" fontId="13" fillId="2" borderId="25" xfId="0" applyNumberFormat="1" applyFont="1" applyFill="1" applyBorder="1" applyAlignment="1" applyProtection="1">
      <alignment horizontal="left" vertical="top"/>
      <protection hidden="1"/>
    </xf>
    <xf numFmtId="0" fontId="13" fillId="2" borderId="26" xfId="0" applyNumberFormat="1" applyFont="1" applyFill="1" applyBorder="1" applyAlignment="1" applyProtection="1">
      <alignment horizontal="left" vertical="top"/>
      <protection hidden="1"/>
    </xf>
    <xf numFmtId="0" fontId="14" fillId="0" borderId="60" xfId="0" applyNumberFormat="1" applyFont="1" applyFill="1" applyBorder="1" applyAlignment="1" applyProtection="1">
      <alignment horizontal="left" vertical="top"/>
      <protection hidden="1"/>
    </xf>
    <xf numFmtId="0" fontId="14" fillId="0" borderId="41" xfId="0" applyNumberFormat="1" applyFont="1" applyFill="1" applyBorder="1" applyAlignment="1" applyProtection="1">
      <alignment horizontal="left" vertical="top"/>
      <protection hidden="1"/>
    </xf>
    <xf numFmtId="0" fontId="14" fillId="0" borderId="38" xfId="0" applyNumberFormat="1" applyFont="1" applyFill="1" applyBorder="1" applyAlignment="1" applyProtection="1">
      <alignment horizontal="left" vertical="top"/>
      <protection hidden="1"/>
    </xf>
    <xf numFmtId="0" fontId="14" fillId="0" borderId="36" xfId="0" applyNumberFormat="1" applyFont="1" applyFill="1" applyBorder="1" applyAlignment="1" applyProtection="1">
      <alignment horizontal="left" vertical="top"/>
      <protection hidden="1"/>
    </xf>
    <xf numFmtId="0" fontId="14" fillId="0" borderId="27" xfId="0" applyNumberFormat="1" applyFont="1" applyFill="1" applyBorder="1" applyAlignment="1" applyProtection="1">
      <alignment horizontal="left" vertical="top"/>
      <protection hidden="1"/>
    </xf>
    <xf numFmtId="0" fontId="14" fillId="0" borderId="39" xfId="0" applyNumberFormat="1" applyFont="1" applyFill="1" applyBorder="1" applyAlignment="1" applyProtection="1">
      <alignment horizontal="left" vertical="top"/>
      <protection hidden="1"/>
    </xf>
    <xf numFmtId="3" fontId="13" fillId="0" borderId="36" xfId="0" applyNumberFormat="1" applyFont="1" applyFill="1" applyBorder="1" applyAlignment="1" applyProtection="1">
      <alignment horizontal="center" vertical="center"/>
      <protection hidden="1"/>
    </xf>
    <xf numFmtId="3" fontId="13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60" xfId="0" applyNumberFormat="1" applyFont="1" applyFill="1" applyBorder="1" applyAlignment="1" applyProtection="1">
      <alignment horizontal="center" vertical="center"/>
      <protection hidden="1"/>
    </xf>
    <xf numFmtId="3" fontId="13" fillId="0" borderId="42" xfId="0" applyNumberFormat="1" applyFont="1" applyFill="1" applyBorder="1" applyAlignment="1" applyProtection="1">
      <alignment horizontal="center" vertical="center"/>
      <protection hidden="1"/>
    </xf>
    <xf numFmtId="0" fontId="13" fillId="12" borderId="35" xfId="0" applyNumberFormat="1" applyFont="1" applyFill="1" applyBorder="1" applyAlignment="1" applyProtection="1">
      <alignment horizontal="left" vertical="top"/>
      <protection hidden="1"/>
    </xf>
    <xf numFmtId="0" fontId="13" fillId="12" borderId="25" xfId="0" applyNumberFormat="1" applyFont="1" applyFill="1" applyBorder="1" applyAlignment="1" applyProtection="1">
      <alignment horizontal="left" vertical="top"/>
      <protection hidden="1"/>
    </xf>
    <xf numFmtId="0" fontId="13" fillId="12" borderId="26" xfId="0" applyNumberFormat="1" applyFont="1" applyFill="1" applyBorder="1" applyAlignment="1" applyProtection="1">
      <alignment horizontal="left" vertical="top"/>
      <protection hidden="1"/>
    </xf>
    <xf numFmtId="0" fontId="14" fillId="0" borderId="4" xfId="0" applyNumberFormat="1" applyFont="1" applyFill="1" applyBorder="1" applyAlignment="1" applyProtection="1">
      <alignment horizontal="left" vertical="top"/>
      <protection hidden="1"/>
    </xf>
    <xf numFmtId="3" fontId="13" fillId="0" borderId="33" xfId="0" applyNumberFormat="1" applyFont="1" applyFill="1" applyBorder="1" applyAlignment="1" applyProtection="1">
      <alignment horizontal="center" vertical="top"/>
      <protection hidden="1"/>
    </xf>
    <xf numFmtId="3" fontId="13" fillId="0" borderId="29" xfId="0" applyNumberFormat="1" applyFont="1" applyFill="1" applyBorder="1" applyAlignment="1" applyProtection="1">
      <alignment horizontal="center" vertical="top"/>
      <protection hidden="1"/>
    </xf>
    <xf numFmtId="3" fontId="13" fillId="0" borderId="31" xfId="0" applyNumberFormat="1" applyFont="1" applyFill="1" applyBorder="1" applyAlignment="1" applyProtection="1">
      <alignment horizontal="center" vertical="top"/>
      <protection hidden="1"/>
    </xf>
    <xf numFmtId="3" fontId="13" fillId="0" borderId="1" xfId="0" applyNumberFormat="1" applyFont="1" applyFill="1" applyBorder="1" applyAlignment="1" applyProtection="1">
      <alignment horizontal="center" vertical="top"/>
      <protection hidden="1"/>
    </xf>
    <xf numFmtId="3" fontId="13" fillId="0" borderId="2" xfId="0" applyNumberFormat="1" applyFont="1" applyFill="1" applyBorder="1" applyAlignment="1" applyProtection="1">
      <alignment horizontal="center" vertical="top"/>
      <protection hidden="1"/>
    </xf>
    <xf numFmtId="3" fontId="13" fillId="0" borderId="32" xfId="0" applyNumberFormat="1" applyFont="1" applyFill="1" applyBorder="1" applyAlignment="1" applyProtection="1">
      <alignment horizontal="center" vertical="top"/>
      <protection hidden="1"/>
    </xf>
    <xf numFmtId="0" fontId="14" fillId="0" borderId="1" xfId="0" applyNumberFormat="1" applyFont="1" applyFill="1" applyBorder="1" applyAlignment="1" applyProtection="1">
      <alignment vertical="top"/>
      <protection hidden="1"/>
    </xf>
    <xf numFmtId="0" fontId="14" fillId="0" borderId="2" xfId="0" applyNumberFormat="1" applyFont="1" applyFill="1" applyBorder="1" applyAlignment="1" applyProtection="1">
      <alignment vertical="top"/>
      <protection hidden="1"/>
    </xf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3" fontId="13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0" borderId="33" xfId="0" applyNumberFormat="1" applyFont="1" applyFill="1" applyBorder="1" applyAlignment="1" applyProtection="1">
      <alignment vertical="top"/>
      <protection hidden="1"/>
    </xf>
    <xf numFmtId="0" fontId="14" fillId="0" borderId="29" xfId="0" applyNumberFormat="1" applyFont="1" applyFill="1" applyBorder="1" applyAlignment="1" applyProtection="1">
      <alignment vertical="top"/>
      <protection hidden="1"/>
    </xf>
    <xf numFmtId="3" fontId="13" fillId="0" borderId="60" xfId="0" applyNumberFormat="1" applyFont="1" applyFill="1" applyBorder="1" applyAlignment="1" applyProtection="1">
      <alignment horizontal="center" vertical="top"/>
      <protection hidden="1"/>
    </xf>
    <xf numFmtId="3" fontId="13" fillId="0" borderId="41" xfId="0" applyNumberFormat="1" applyFont="1" applyFill="1" applyBorder="1" applyAlignment="1" applyProtection="1">
      <alignment horizontal="center" vertical="top"/>
      <protection hidden="1"/>
    </xf>
    <xf numFmtId="3" fontId="13" fillId="0" borderId="42" xfId="0" applyNumberFormat="1" applyFont="1" applyFill="1" applyBorder="1" applyAlignment="1" applyProtection="1">
      <alignment horizontal="center" vertical="top"/>
      <protection hidden="1"/>
    </xf>
    <xf numFmtId="0" fontId="28" fillId="6" borderId="3" xfId="0" applyNumberFormat="1" applyFont="1" applyFill="1" applyBorder="1" applyAlignment="1" applyProtection="1">
      <alignment horizontal="left" vertical="top"/>
      <protection hidden="1"/>
    </xf>
    <xf numFmtId="0" fontId="39" fillId="6" borderId="4" xfId="0" applyNumberFormat="1" applyFont="1" applyFill="1" applyBorder="1" applyAlignment="1" applyProtection="1">
      <alignment horizontal="left" vertical="top"/>
      <protection hidden="1"/>
    </xf>
    <xf numFmtId="0" fontId="39" fillId="6" borderId="24" xfId="0" applyNumberFormat="1" applyFont="1" applyFill="1" applyBorder="1" applyAlignment="1" applyProtection="1">
      <alignment horizontal="left" vertical="top"/>
      <protection hidden="1"/>
    </xf>
    <xf numFmtId="0" fontId="13" fillId="2" borderId="14" xfId="0" applyNumberFormat="1" applyFont="1" applyFill="1" applyBorder="1" applyAlignment="1" applyProtection="1">
      <alignment horizontal="left" vertical="top"/>
      <protection hidden="1"/>
    </xf>
    <xf numFmtId="0" fontId="13" fillId="2" borderId="15" xfId="0" applyNumberFormat="1" applyFont="1" applyFill="1" applyBorder="1" applyAlignment="1" applyProtection="1">
      <alignment horizontal="left" vertical="top"/>
      <protection hidden="1"/>
    </xf>
    <xf numFmtId="0" fontId="13" fillId="2" borderId="44" xfId="0" applyNumberFormat="1" applyFont="1" applyFill="1" applyBorder="1" applyAlignment="1" applyProtection="1">
      <alignment horizontal="left" vertical="top"/>
      <protection hidden="1"/>
    </xf>
    <xf numFmtId="0" fontId="14" fillId="0" borderId="45" xfId="0" applyNumberFormat="1" applyFont="1" applyFill="1" applyBorder="1" applyAlignment="1" applyProtection="1">
      <alignment horizontal="left" vertical="top"/>
      <protection hidden="1"/>
    </xf>
    <xf numFmtId="3" fontId="13" fillId="0" borderId="36" xfId="0" applyNumberFormat="1" applyFont="1" applyFill="1" applyBorder="1" applyAlignment="1" applyProtection="1">
      <alignment horizontal="center" vertical="top"/>
      <protection hidden="1"/>
    </xf>
    <xf numFmtId="3" fontId="13" fillId="0" borderId="27" xfId="0" applyNumberFormat="1" applyFont="1" applyFill="1" applyBorder="1" applyAlignment="1" applyProtection="1">
      <alignment horizontal="center" vertical="top"/>
      <protection hidden="1"/>
    </xf>
    <xf numFmtId="3" fontId="13" fillId="0" borderId="28" xfId="0" applyNumberFormat="1" applyFont="1" applyFill="1" applyBorder="1" applyAlignment="1" applyProtection="1">
      <alignment horizontal="center" vertical="top"/>
      <protection hidden="1"/>
    </xf>
    <xf numFmtId="0" fontId="10" fillId="0" borderId="50" xfId="0" applyNumberFormat="1" applyFont="1" applyFill="1" applyBorder="1" applyAlignment="1" applyProtection="1">
      <alignment horizontal="center" vertical="center"/>
      <protection hidden="1"/>
    </xf>
    <xf numFmtId="0" fontId="10" fillId="0" borderId="89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top"/>
      <protection hidden="1"/>
    </xf>
    <xf numFmtId="0" fontId="9" fillId="0" borderId="15" xfId="0" applyNumberFormat="1" applyFont="1" applyFill="1" applyBorder="1" applyAlignment="1" applyProtection="1">
      <alignment horizontal="left" vertical="top"/>
      <protection hidden="1"/>
    </xf>
    <xf numFmtId="0" fontId="9" fillId="0" borderId="43" xfId="0" applyNumberFormat="1" applyFont="1" applyFill="1" applyBorder="1" applyAlignment="1" applyProtection="1">
      <alignment horizontal="left" vertical="top"/>
      <protection hidden="1"/>
    </xf>
    <xf numFmtId="0" fontId="10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7" xfId="0" applyNumberFormat="1" applyFont="1" applyFill="1" applyBorder="1" applyAlignment="1" applyProtection="1">
      <alignment horizontal="left" vertical="top"/>
      <protection hidden="1"/>
    </xf>
    <xf numFmtId="0" fontId="13" fillId="0" borderId="12" xfId="0" applyNumberFormat="1" applyFont="1" applyFill="1" applyBorder="1" applyAlignment="1" applyProtection="1">
      <alignment horizontal="left" vertical="top"/>
      <protection hidden="1"/>
    </xf>
    <xf numFmtId="0" fontId="13" fillId="0" borderId="13" xfId="0" applyNumberFormat="1" applyFont="1" applyFill="1" applyBorder="1" applyAlignment="1" applyProtection="1">
      <alignment horizontal="left" vertical="top"/>
      <protection hidden="1"/>
    </xf>
    <xf numFmtId="3" fontId="13" fillId="0" borderId="29" xfId="0" applyNumberFormat="1" applyFont="1" applyFill="1" applyBorder="1" applyAlignment="1" applyProtection="1">
      <alignment horizontal="center" vertical="center"/>
      <protection hidden="1"/>
    </xf>
    <xf numFmtId="3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13" fillId="0" borderId="50" xfId="0" applyNumberFormat="1" applyFont="1" applyFill="1" applyBorder="1" applyAlignment="1" applyProtection="1">
      <alignment horizontal="center" vertical="center"/>
      <protection hidden="1"/>
    </xf>
    <xf numFmtId="0" fontId="13" fillId="0" borderId="14" xfId="0" applyNumberFormat="1" applyFont="1" applyFill="1" applyBorder="1" applyAlignment="1" applyProtection="1">
      <alignment horizontal="left" vertical="center"/>
      <protection hidden="1"/>
    </xf>
    <xf numFmtId="0" fontId="13" fillId="0" borderId="15" xfId="0" applyNumberFormat="1" applyFont="1" applyFill="1" applyBorder="1" applyAlignment="1" applyProtection="1">
      <alignment horizontal="left" vertical="center"/>
      <protection hidden="1"/>
    </xf>
    <xf numFmtId="0" fontId="13" fillId="0" borderId="43" xfId="0" applyNumberFormat="1" applyFont="1" applyFill="1" applyBorder="1" applyAlignment="1" applyProtection="1">
      <alignment horizontal="left"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top"/>
      <protection hidden="1"/>
    </xf>
    <xf numFmtId="3" fontId="8" fillId="0" borderId="2" xfId="0" applyNumberFormat="1" applyFont="1" applyFill="1" applyBorder="1" applyAlignment="1" applyProtection="1">
      <alignment horizontal="center" vertical="top"/>
      <protection hidden="1"/>
    </xf>
    <xf numFmtId="3" fontId="8" fillId="0" borderId="32" xfId="0" applyNumberFormat="1" applyFont="1" applyFill="1" applyBorder="1" applyAlignment="1" applyProtection="1">
      <alignment horizontal="center" vertical="top"/>
      <protection hidden="1"/>
    </xf>
    <xf numFmtId="3" fontId="8" fillId="0" borderId="3" xfId="0" applyNumberFormat="1" applyFont="1" applyFill="1" applyBorder="1" applyAlignment="1" applyProtection="1">
      <alignment horizontal="center" vertical="top"/>
      <protection hidden="1"/>
    </xf>
    <xf numFmtId="3" fontId="8" fillId="0" borderId="4" xfId="0" applyNumberFormat="1" applyFont="1" applyFill="1" applyBorder="1" applyAlignment="1" applyProtection="1">
      <alignment horizontal="center" vertical="top"/>
      <protection hidden="1"/>
    </xf>
    <xf numFmtId="3" fontId="8" fillId="0" borderId="24" xfId="0" applyNumberFormat="1" applyFont="1" applyFill="1" applyBorder="1" applyAlignment="1" applyProtection="1">
      <alignment horizontal="center" vertical="top"/>
      <protection hidden="1"/>
    </xf>
    <xf numFmtId="0" fontId="14" fillId="2" borderId="54" xfId="0" applyNumberFormat="1" applyFont="1" applyFill="1" applyBorder="1" applyAlignment="1" applyProtection="1">
      <alignment horizontal="center" vertical="top"/>
      <protection hidden="1"/>
    </xf>
    <xf numFmtId="0" fontId="14" fillId="2" borderId="53" xfId="0" applyNumberFormat="1" applyFont="1" applyFill="1" applyBorder="1" applyAlignment="1" applyProtection="1">
      <alignment horizontal="center" vertical="top"/>
      <protection hidden="1"/>
    </xf>
    <xf numFmtId="3" fontId="13" fillId="0" borderId="16" xfId="0" applyNumberFormat="1" applyFont="1" applyFill="1" applyBorder="1" applyAlignment="1" applyProtection="1">
      <alignment horizontal="center" vertical="top"/>
      <protection hidden="1"/>
    </xf>
    <xf numFmtId="3" fontId="13" fillId="0" borderId="17" xfId="0" applyNumberFormat="1" applyFont="1" applyFill="1" applyBorder="1" applyAlignment="1" applyProtection="1">
      <alignment horizontal="center" vertical="top"/>
      <protection hidden="1"/>
    </xf>
    <xf numFmtId="3" fontId="13" fillId="0" borderId="23" xfId="0" applyNumberFormat="1" applyFont="1" applyFill="1" applyBorder="1" applyAlignment="1" applyProtection="1">
      <alignment horizontal="center" vertical="top"/>
      <protection hidden="1"/>
    </xf>
    <xf numFmtId="0" fontId="9" fillId="2" borderId="7" xfId="0" applyNumberFormat="1" applyFont="1" applyFill="1" applyBorder="1" applyAlignment="1" applyProtection="1">
      <alignment horizontal="left" vertical="top"/>
      <protection hidden="1"/>
    </xf>
    <xf numFmtId="0" fontId="13" fillId="2" borderId="12" xfId="0" applyNumberFormat="1" applyFont="1" applyFill="1" applyBorder="1" applyAlignment="1" applyProtection="1">
      <alignment horizontal="left" vertical="top"/>
      <protection hidden="1"/>
    </xf>
    <xf numFmtId="0" fontId="13" fillId="2" borderId="13" xfId="0" applyNumberFormat="1" applyFont="1" applyFill="1" applyBorder="1" applyAlignment="1" applyProtection="1">
      <alignment horizontal="left" vertical="top"/>
      <protection hidden="1"/>
    </xf>
    <xf numFmtId="0" fontId="9" fillId="11" borderId="0" xfId="0" applyNumberFormat="1" applyFont="1" applyFill="1" applyBorder="1" applyAlignment="1" applyProtection="1">
      <alignment horizontal="center" vertical="top" wrapText="1"/>
      <protection hidden="1"/>
    </xf>
    <xf numFmtId="0" fontId="13" fillId="11" borderId="0" xfId="0" applyNumberFormat="1" applyFont="1" applyFill="1" applyBorder="1" applyAlignment="1" applyProtection="1">
      <alignment horizontal="center" vertical="top" wrapText="1"/>
      <protection hidden="1"/>
    </xf>
    <xf numFmtId="0" fontId="39" fillId="6" borderId="17" xfId="0" applyNumberFormat="1" applyFont="1" applyFill="1" applyBorder="1" applyAlignment="1" applyProtection="1">
      <alignment horizontal="center" vertical="top"/>
      <protection hidden="1"/>
    </xf>
    <xf numFmtId="0" fontId="39" fillId="6" borderId="23" xfId="0" applyNumberFormat="1" applyFont="1" applyFill="1" applyBorder="1" applyAlignment="1" applyProtection="1">
      <alignment horizontal="center" vertical="top"/>
      <protection hidden="1"/>
    </xf>
    <xf numFmtId="0" fontId="39" fillId="6" borderId="50" xfId="0" applyNumberFormat="1" applyFont="1" applyFill="1" applyBorder="1" applyAlignment="1" applyProtection="1">
      <alignment horizontal="center" vertical="center"/>
      <protection hidden="1"/>
    </xf>
    <xf numFmtId="0" fontId="39" fillId="6" borderId="89" xfId="0" applyNumberFormat="1" applyFont="1" applyFill="1" applyBorder="1" applyAlignment="1" applyProtection="1">
      <alignment horizontal="center" vertical="center"/>
      <protection hidden="1"/>
    </xf>
    <xf numFmtId="0" fontId="13" fillId="0" borderId="14" xfId="0" applyNumberFormat="1" applyFont="1" applyFill="1" applyBorder="1" applyAlignment="1" applyProtection="1">
      <alignment horizontal="left" vertical="top"/>
      <protection hidden="1"/>
    </xf>
    <xf numFmtId="0" fontId="13" fillId="0" borderId="15" xfId="0" applyNumberFormat="1" applyFont="1" applyFill="1" applyBorder="1" applyAlignment="1" applyProtection="1">
      <alignment horizontal="left" vertical="top"/>
      <protection hidden="1"/>
    </xf>
    <xf numFmtId="0" fontId="13" fillId="0" borderId="43" xfId="0" applyNumberFormat="1" applyFont="1" applyFill="1" applyBorder="1" applyAlignment="1" applyProtection="1">
      <alignment horizontal="left" vertical="top"/>
      <protection hidden="1"/>
    </xf>
    <xf numFmtId="0" fontId="28" fillId="6" borderId="54" xfId="0" applyNumberFormat="1" applyFont="1" applyFill="1" applyBorder="1" applyAlignment="1" applyProtection="1">
      <alignment horizontal="left" vertical="center"/>
      <protection hidden="1"/>
    </xf>
    <xf numFmtId="0" fontId="9" fillId="2" borderId="80" xfId="0" applyNumberFormat="1" applyFont="1" applyFill="1" applyBorder="1" applyAlignment="1" applyProtection="1">
      <alignment horizontal="left" vertical="top"/>
      <protection hidden="1"/>
    </xf>
    <xf numFmtId="0" fontId="9" fillId="2" borderId="54" xfId="0" applyNumberFormat="1" applyFont="1" applyFill="1" applyBorder="1" applyAlignment="1" applyProtection="1">
      <alignment horizontal="left" vertical="top"/>
      <protection hidden="1"/>
    </xf>
    <xf numFmtId="0" fontId="9" fillId="2" borderId="53" xfId="0" applyNumberFormat="1" applyFont="1" applyFill="1" applyBorder="1" applyAlignment="1" applyProtection="1">
      <alignment horizontal="left" vertical="top"/>
      <protection hidden="1"/>
    </xf>
    <xf numFmtId="0" fontId="14" fillId="2" borderId="51" xfId="0" applyNumberFormat="1" applyFont="1" applyFill="1" applyBorder="1" applyAlignment="1" applyProtection="1">
      <alignment horizontal="center" vertical="top"/>
      <protection hidden="1"/>
    </xf>
    <xf numFmtId="0" fontId="14" fillId="2" borderId="57" xfId="0" applyNumberFormat="1" applyFont="1" applyFill="1" applyBorder="1" applyAlignment="1" applyProtection="1">
      <alignment horizontal="center" vertical="top"/>
      <protection hidden="1"/>
    </xf>
    <xf numFmtId="0" fontId="14" fillId="2" borderId="58" xfId="0" applyNumberFormat="1" applyFont="1" applyFill="1" applyBorder="1" applyAlignment="1" applyProtection="1">
      <alignment horizontal="center" vertical="top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23" xfId="0" applyNumberFormat="1" applyFont="1" applyFill="1" applyBorder="1" applyAlignment="1" applyProtection="1">
      <alignment horizontal="center" vertical="center"/>
      <protection hidden="1"/>
    </xf>
    <xf numFmtId="0" fontId="10" fillId="0" borderId="59" xfId="0" applyNumberFormat="1" applyFont="1" applyFill="1" applyBorder="1" applyAlignment="1" applyProtection="1">
      <alignment horizontal="left" vertical="top"/>
      <protection hidden="1"/>
    </xf>
    <xf numFmtId="0" fontId="10" fillId="0" borderId="40" xfId="0" applyNumberFormat="1" applyFont="1" applyFill="1" applyBorder="1" applyAlignment="1" applyProtection="1">
      <alignment horizontal="left" vertical="top"/>
      <protection hidden="1"/>
    </xf>
    <xf numFmtId="0" fontId="10" fillId="0" borderId="60" xfId="0" applyNumberFormat="1" applyFont="1" applyFill="1" applyBorder="1" applyAlignment="1" applyProtection="1">
      <alignment horizontal="left" vertical="top"/>
      <protection hidden="1"/>
    </xf>
    <xf numFmtId="0" fontId="10" fillId="0" borderId="38" xfId="0" applyNumberFormat="1" applyFont="1" applyFill="1" applyBorder="1" applyAlignment="1" applyProtection="1">
      <alignment horizontal="left" vertical="top"/>
      <protection hidden="1"/>
    </xf>
    <xf numFmtId="3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8" fillId="11" borderId="0" xfId="0" applyNumberFormat="1" applyFont="1" applyFill="1" applyBorder="1" applyAlignment="1" applyProtection="1">
      <alignment horizontal="center" vertical="top" wrapText="1"/>
      <protection hidden="1"/>
    </xf>
    <xf numFmtId="0" fontId="28" fillId="6" borderId="17" xfId="0" applyNumberFormat="1" applyFont="1" applyFill="1" applyBorder="1" applyAlignment="1" applyProtection="1">
      <alignment horizontal="center" vertical="top"/>
      <protection hidden="1"/>
    </xf>
    <xf numFmtId="0" fontId="28" fillId="6" borderId="23" xfId="0" applyNumberFormat="1" applyFont="1" applyFill="1" applyBorder="1" applyAlignment="1" applyProtection="1">
      <alignment horizontal="center" vertical="top"/>
      <protection hidden="1"/>
    </xf>
    <xf numFmtId="0" fontId="28" fillId="6" borderId="50" xfId="0" applyNumberFormat="1" applyFont="1" applyFill="1" applyBorder="1" applyAlignment="1" applyProtection="1">
      <alignment horizontal="center" vertical="center"/>
      <protection hidden="1"/>
    </xf>
    <xf numFmtId="0" fontId="28" fillId="6" borderId="89" xfId="0" applyNumberFormat="1" applyFont="1" applyFill="1" applyBorder="1" applyAlignment="1" applyProtection="1">
      <alignment horizontal="center" vertical="center"/>
      <protection hidden="1"/>
    </xf>
    <xf numFmtId="3" fontId="8" fillId="0" borderId="39" xfId="0" applyNumberFormat="1" applyFont="1" applyFill="1" applyBorder="1" applyAlignment="1" applyProtection="1">
      <alignment horizontal="center" vertical="top"/>
      <protection hidden="1"/>
    </xf>
    <xf numFmtId="3" fontId="8" fillId="0" borderId="38" xfId="0" applyNumberFormat="1" applyFont="1" applyFill="1" applyBorder="1" applyAlignment="1" applyProtection="1">
      <alignment horizontal="center" vertical="top"/>
      <protection hidden="1"/>
    </xf>
    <xf numFmtId="0" fontId="19" fillId="0" borderId="14" xfId="0" applyNumberFormat="1" applyFont="1" applyFill="1" applyBorder="1" applyAlignment="1" applyProtection="1">
      <alignment horizontal="left" vertical="top" wrapText="1"/>
      <protection hidden="1"/>
    </xf>
    <xf numFmtId="0" fontId="19" fillId="0" borderId="15" xfId="0" applyNumberFormat="1" applyFont="1" applyFill="1" applyBorder="1" applyAlignment="1" applyProtection="1">
      <alignment horizontal="left" vertical="top" wrapText="1"/>
      <protection hidden="1"/>
    </xf>
    <xf numFmtId="0" fontId="19" fillId="0" borderId="43" xfId="0" applyNumberFormat="1" applyFont="1" applyFill="1" applyBorder="1" applyAlignment="1" applyProtection="1">
      <alignment horizontal="left" vertical="top" wrapText="1"/>
      <protection hidden="1"/>
    </xf>
    <xf numFmtId="3" fontId="9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35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35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39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39" fillId="8" borderId="23" xfId="0" applyNumberFormat="1" applyFont="1" applyFill="1" applyBorder="1" applyAlignment="1" applyProtection="1">
      <alignment horizontal="center" vertical="center" wrapText="1"/>
      <protection hidden="1"/>
    </xf>
    <xf numFmtId="0" fontId="39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39" fillId="8" borderId="32" xfId="0" applyNumberFormat="1" applyFont="1" applyFill="1" applyBorder="1" applyAlignment="1" applyProtection="1">
      <alignment horizontal="center" vertical="center" wrapText="1"/>
      <protection hidden="1"/>
    </xf>
    <xf numFmtId="0" fontId="39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39" fillId="6" borderId="23" xfId="0" applyNumberFormat="1" applyFont="1" applyFill="1" applyBorder="1" applyAlignment="1" applyProtection="1">
      <alignment horizontal="center" vertical="center" wrapText="1"/>
      <protection hidden="1"/>
    </xf>
    <xf numFmtId="0" fontId="39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39" fillId="6" borderId="32" xfId="0" applyNumberFormat="1" applyFont="1" applyFill="1" applyBorder="1" applyAlignment="1" applyProtection="1">
      <alignment horizontal="center" vertical="center" wrapText="1"/>
      <protection hidden="1"/>
    </xf>
    <xf numFmtId="0" fontId="52" fillId="2" borderId="7" xfId="0" applyNumberFormat="1" applyFont="1" applyFill="1" applyBorder="1" applyAlignment="1" applyProtection="1">
      <alignment horizontal="center" vertical="top" wrapText="1"/>
      <protection hidden="1"/>
    </xf>
    <xf numFmtId="0" fontId="52" fillId="2" borderId="12" xfId="0" applyNumberFormat="1" applyFont="1" applyFill="1" applyBorder="1" applyAlignment="1" applyProtection="1">
      <alignment horizontal="center" vertical="top" wrapText="1"/>
      <protection hidden="1"/>
    </xf>
    <xf numFmtId="0" fontId="52" fillId="2" borderId="13" xfId="0" applyNumberFormat="1" applyFont="1" applyFill="1" applyBorder="1" applyAlignment="1" applyProtection="1">
      <alignment horizontal="center" vertical="top" wrapText="1"/>
      <protection hidden="1"/>
    </xf>
    <xf numFmtId="0" fontId="13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11" borderId="35" xfId="0" applyNumberFormat="1" applyFont="1" applyFill="1" applyBorder="1" applyAlignment="1" applyProtection="1">
      <alignment horizontal="left" vertical="center" wrapText="1"/>
      <protection hidden="1"/>
    </xf>
    <xf numFmtId="0" fontId="13" fillId="11" borderId="25" xfId="0" applyNumberFormat="1" applyFont="1" applyFill="1" applyBorder="1" applyAlignment="1" applyProtection="1">
      <alignment horizontal="left" vertical="center" wrapText="1"/>
      <protection hidden="1"/>
    </xf>
    <xf numFmtId="0" fontId="13" fillId="11" borderId="26" xfId="0" applyNumberFormat="1" applyFont="1" applyFill="1" applyBorder="1" applyAlignment="1" applyProtection="1">
      <alignment horizontal="left" vertical="center" wrapText="1"/>
      <protection hidden="1"/>
    </xf>
    <xf numFmtId="0" fontId="8" fillId="11" borderId="60" xfId="0" applyNumberFormat="1" applyFont="1" applyFill="1" applyBorder="1" applyAlignment="1" applyProtection="1">
      <alignment horizontal="left" vertical="center" wrapText="1"/>
      <protection hidden="1"/>
    </xf>
    <xf numFmtId="0" fontId="8" fillId="11" borderId="41" xfId="0" applyNumberFormat="1" applyFont="1" applyFill="1" applyBorder="1" applyAlignment="1" applyProtection="1">
      <alignment horizontal="left" vertical="center" wrapText="1"/>
      <protection hidden="1"/>
    </xf>
    <xf numFmtId="0" fontId="8" fillId="11" borderId="42" xfId="0" applyNumberFormat="1" applyFont="1" applyFill="1" applyBorder="1" applyAlignment="1" applyProtection="1">
      <alignment horizontal="left" vertical="center" wrapText="1"/>
      <protection hidden="1"/>
    </xf>
    <xf numFmtId="0" fontId="13" fillId="11" borderId="60" xfId="0" applyNumberFormat="1" applyFont="1" applyFill="1" applyBorder="1" applyAlignment="1" applyProtection="1">
      <alignment horizontal="left" vertical="center" wrapText="1"/>
      <protection hidden="1"/>
    </xf>
    <xf numFmtId="0" fontId="13" fillId="11" borderId="41" xfId="0" applyNumberFormat="1" applyFont="1" applyFill="1" applyBorder="1" applyAlignment="1" applyProtection="1">
      <alignment horizontal="left" vertical="center" wrapText="1"/>
      <protection hidden="1"/>
    </xf>
    <xf numFmtId="0" fontId="13" fillId="11" borderId="42" xfId="0" applyNumberFormat="1" applyFont="1" applyFill="1" applyBorder="1" applyAlignment="1" applyProtection="1">
      <alignment horizontal="left" vertical="center" wrapText="1"/>
      <protection hidden="1"/>
    </xf>
    <xf numFmtId="0" fontId="36" fillId="4" borderId="80" xfId="0" applyNumberFormat="1" applyFont="1" applyFill="1" applyBorder="1" applyAlignment="1" applyProtection="1">
      <alignment horizontal="center" vertical="center" wrapText="1"/>
      <protection hidden="1"/>
    </xf>
    <xf numFmtId="0" fontId="36" fillId="4" borderId="54" xfId="0" applyNumberFormat="1" applyFont="1" applyFill="1" applyBorder="1" applyAlignment="1" applyProtection="1">
      <alignment horizontal="center" vertical="center" wrapText="1"/>
      <protection hidden="1"/>
    </xf>
    <xf numFmtId="0" fontId="36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36" fillId="4" borderId="84" xfId="0" applyNumberFormat="1" applyFont="1" applyFill="1" applyBorder="1" applyAlignment="1" applyProtection="1">
      <alignment horizontal="center" vertical="center" wrapText="1"/>
      <protection hidden="1"/>
    </xf>
    <xf numFmtId="0" fontId="36" fillId="4" borderId="79" xfId="0" applyNumberFormat="1" applyFont="1" applyFill="1" applyBorder="1" applyAlignment="1" applyProtection="1">
      <alignment horizontal="center" vertical="center" wrapText="1"/>
      <protection hidden="1"/>
    </xf>
    <xf numFmtId="0" fontId="36" fillId="4" borderId="73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51" xfId="0" applyNumberFormat="1" applyFont="1" applyFill="1" applyBorder="1" applyAlignment="1" applyProtection="1">
      <alignment horizontal="left" vertical="top"/>
      <protection hidden="1"/>
    </xf>
    <xf numFmtId="0" fontId="39" fillId="6" borderId="75" xfId="0" applyNumberFormat="1" applyFont="1" applyFill="1" applyBorder="1" applyAlignment="1" applyProtection="1">
      <alignment horizontal="left" vertical="top"/>
      <protection hidden="1"/>
    </xf>
    <xf numFmtId="0" fontId="28" fillId="6" borderId="14" xfId="0" applyNumberFormat="1" applyFont="1" applyFill="1" applyBorder="1" applyAlignment="1" applyProtection="1">
      <alignment horizontal="left" vertical="top"/>
      <protection hidden="1"/>
    </xf>
    <xf numFmtId="0" fontId="39" fillId="6" borderId="43" xfId="0" applyNumberFormat="1" applyFont="1" applyFill="1" applyBorder="1" applyAlignment="1" applyProtection="1">
      <alignment horizontal="left" vertical="top"/>
      <protection hidden="1"/>
    </xf>
    <xf numFmtId="0" fontId="56" fillId="11" borderId="79" xfId="0" applyNumberFormat="1" applyFont="1" applyFill="1" applyBorder="1" applyAlignment="1" applyProtection="1">
      <alignment horizontal="center" vertical="top"/>
      <protection hidden="1"/>
    </xf>
    <xf numFmtId="0" fontId="39" fillId="6" borderId="7" xfId="0" applyNumberFormat="1" applyFont="1" applyFill="1" applyBorder="1" applyAlignment="1" applyProtection="1">
      <alignment horizontal="left" vertical="top"/>
      <protection hidden="1"/>
    </xf>
    <xf numFmtId="0" fontId="39" fillId="6" borderId="12" xfId="0" applyNumberFormat="1" applyFont="1" applyFill="1" applyBorder="1" applyAlignment="1" applyProtection="1">
      <alignment horizontal="left" vertical="top"/>
      <protection hidden="1"/>
    </xf>
    <xf numFmtId="0" fontId="39" fillId="6" borderId="13" xfId="0" applyNumberFormat="1" applyFont="1" applyFill="1" applyBorder="1" applyAlignment="1" applyProtection="1">
      <alignment horizontal="left" vertical="top"/>
      <protection hidden="1"/>
    </xf>
    <xf numFmtId="0" fontId="43" fillId="11" borderId="79" xfId="0" applyNumberFormat="1" applyFont="1" applyFill="1" applyBorder="1" applyAlignment="1" applyProtection="1">
      <alignment horizontal="center" vertical="top"/>
      <protection hidden="1"/>
    </xf>
    <xf numFmtId="0" fontId="13" fillId="11" borderId="79" xfId="0" applyNumberFormat="1" applyFont="1" applyFill="1" applyBorder="1" applyAlignment="1" applyProtection="1">
      <alignment horizontal="center" vertical="top"/>
      <protection hidden="1"/>
    </xf>
    <xf numFmtId="0" fontId="10" fillId="11" borderId="16" xfId="0" applyNumberFormat="1" applyFont="1" applyFill="1" applyBorder="1" applyAlignment="1" applyProtection="1">
      <alignment horizontal="left" vertical="top"/>
      <protection hidden="1"/>
    </xf>
    <xf numFmtId="0" fontId="10" fillId="11" borderId="17" xfId="0" applyNumberFormat="1" applyFont="1" applyFill="1" applyBorder="1" applyAlignment="1" applyProtection="1">
      <alignment horizontal="left" vertical="top"/>
      <protection hidden="1"/>
    </xf>
    <xf numFmtId="0" fontId="5" fillId="11" borderId="1" xfId="0" applyFont="1" applyFill="1" applyBorder="1" applyAlignment="1" applyProtection="1">
      <alignment horizontal="left"/>
      <protection hidden="1"/>
    </xf>
    <xf numFmtId="0" fontId="5" fillId="11" borderId="2" xfId="0" applyFont="1" applyFill="1" applyBorder="1" applyAlignment="1" applyProtection="1">
      <alignment horizontal="left"/>
      <protection hidden="1"/>
    </xf>
    <xf numFmtId="0" fontId="43" fillId="11" borderId="0" xfId="0" applyNumberFormat="1" applyFont="1" applyFill="1" applyBorder="1" applyAlignment="1" applyProtection="1">
      <alignment horizontal="left" vertical="top"/>
      <protection hidden="1"/>
    </xf>
    <xf numFmtId="0" fontId="43" fillId="11" borderId="83" xfId="0" applyNumberFormat="1" applyFont="1" applyFill="1" applyBorder="1" applyAlignment="1" applyProtection="1">
      <alignment horizontal="left" vertical="top"/>
      <protection hidden="1"/>
    </xf>
    <xf numFmtId="0" fontId="13" fillId="11" borderId="52" xfId="0" applyNumberFormat="1" applyFont="1" applyFill="1" applyBorder="1" applyAlignment="1" applyProtection="1">
      <alignment horizontal="center" vertical="top"/>
      <protection hidden="1"/>
    </xf>
    <xf numFmtId="0" fontId="13" fillId="11" borderId="0" xfId="0" applyNumberFormat="1" applyFont="1" applyFill="1" applyBorder="1" applyAlignment="1" applyProtection="1">
      <alignment horizontal="center" vertical="top"/>
      <protection hidden="1"/>
    </xf>
    <xf numFmtId="0" fontId="23" fillId="11" borderId="3" xfId="0" applyFont="1" applyFill="1" applyBorder="1" applyAlignment="1" applyProtection="1">
      <alignment horizontal="left"/>
      <protection hidden="1"/>
    </xf>
    <xf numFmtId="0" fontId="23" fillId="11" borderId="4" xfId="0" applyFont="1" applyFill="1" applyBorder="1" applyAlignment="1" applyProtection="1">
      <alignment horizontal="left"/>
      <protection hidden="1"/>
    </xf>
    <xf numFmtId="0" fontId="39" fillId="6" borderId="16" xfId="0" applyNumberFormat="1" applyFont="1" applyFill="1" applyBorder="1" applyAlignment="1" applyProtection="1">
      <alignment horizontal="left" vertical="top"/>
      <protection hidden="1"/>
    </xf>
    <xf numFmtId="0" fontId="39" fillId="6" borderId="17" xfId="0" applyNumberFormat="1" applyFont="1" applyFill="1" applyBorder="1" applyAlignment="1" applyProtection="1">
      <alignment horizontal="left" vertical="top"/>
      <protection hidden="1"/>
    </xf>
    <xf numFmtId="0" fontId="39" fillId="6" borderId="34" xfId="0" applyNumberFormat="1" applyFont="1" applyFill="1" applyBorder="1" applyAlignment="1" applyProtection="1">
      <alignment horizontal="left" vertical="top"/>
      <protection hidden="1"/>
    </xf>
    <xf numFmtId="0" fontId="10" fillId="11" borderId="1" xfId="0" applyNumberFormat="1" applyFont="1" applyFill="1" applyBorder="1" applyAlignment="1" applyProtection="1">
      <alignment horizontal="left" vertical="top"/>
      <protection hidden="1"/>
    </xf>
    <xf numFmtId="0" fontId="10" fillId="11" borderId="3" xfId="0" applyNumberFormat="1" applyFont="1" applyFill="1" applyBorder="1" applyAlignment="1" applyProtection="1">
      <alignment horizontal="left" vertical="top"/>
      <protection hidden="1"/>
    </xf>
    <xf numFmtId="0" fontId="10" fillId="11" borderId="2" xfId="0" applyNumberFormat="1" applyFont="1" applyFill="1" applyBorder="1" applyAlignment="1" applyProtection="1">
      <alignment horizontal="left" vertical="center"/>
      <protection hidden="1"/>
    </xf>
    <xf numFmtId="0" fontId="10" fillId="11" borderId="5" xfId="0" applyNumberFormat="1" applyFont="1" applyFill="1" applyBorder="1" applyAlignment="1" applyProtection="1">
      <alignment horizontal="left" vertical="center"/>
      <protection hidden="1"/>
    </xf>
    <xf numFmtId="0" fontId="10" fillId="11" borderId="4" xfId="0" applyNumberFormat="1" applyFont="1" applyFill="1" applyBorder="1" applyAlignment="1" applyProtection="1">
      <alignment horizontal="left" vertical="top"/>
      <protection hidden="1"/>
    </xf>
    <xf numFmtId="0" fontId="10" fillId="11" borderId="6" xfId="0" applyNumberFormat="1" applyFont="1" applyFill="1" applyBorder="1" applyAlignment="1" applyProtection="1">
      <alignment horizontal="left" vertical="top"/>
      <protection hidden="1"/>
    </xf>
    <xf numFmtId="0" fontId="7" fillId="0" borderId="2" xfId="0" applyNumberFormat="1" applyFont="1" applyFill="1" applyBorder="1" applyAlignment="1" applyProtection="1">
      <alignment horizontal="center" vertical="top"/>
      <protection hidden="1"/>
    </xf>
    <xf numFmtId="167" fontId="7" fillId="0" borderId="49" xfId="0" applyNumberFormat="1" applyFont="1" applyFill="1" applyBorder="1" applyAlignment="1" applyProtection="1">
      <alignment horizontal="center" vertical="top"/>
      <protection hidden="1"/>
    </xf>
    <xf numFmtId="167" fontId="7" fillId="0" borderId="45" xfId="0" applyNumberFormat="1" applyFont="1" applyFill="1" applyBorder="1" applyAlignment="1" applyProtection="1">
      <alignment horizontal="center" vertical="top"/>
      <protection hidden="1"/>
    </xf>
    <xf numFmtId="167" fontId="7" fillId="0" borderId="48" xfId="0" applyNumberFormat="1" applyFont="1" applyFill="1" applyBorder="1" applyAlignment="1" applyProtection="1">
      <alignment horizontal="center" vertical="top"/>
      <protection hidden="1"/>
    </xf>
    <xf numFmtId="167" fontId="7" fillId="0" borderId="2" xfId="0" applyNumberFormat="1" applyFont="1" applyFill="1" applyBorder="1" applyAlignment="1" applyProtection="1">
      <alignment horizontal="center" vertical="top"/>
      <protection hidden="1"/>
    </xf>
    <xf numFmtId="167" fontId="7" fillId="0" borderId="4" xfId="0" applyNumberFormat="1" applyFont="1" applyFill="1" applyBorder="1" applyAlignment="1" applyProtection="1">
      <alignment horizontal="center" vertical="top"/>
      <protection hidden="1"/>
    </xf>
    <xf numFmtId="3" fontId="7" fillId="0" borderId="50" xfId="0" applyNumberFormat="1" applyFont="1" applyFill="1" applyBorder="1" applyAlignment="1" applyProtection="1">
      <alignment horizontal="center" vertical="top"/>
      <protection hidden="1"/>
    </xf>
    <xf numFmtId="3" fontId="7" fillId="0" borderId="46" xfId="0" applyNumberFormat="1" applyFont="1" applyFill="1" applyBorder="1" applyAlignment="1" applyProtection="1">
      <alignment horizontal="center" vertical="top"/>
      <protection hidden="1"/>
    </xf>
    <xf numFmtId="3" fontId="7" fillId="0" borderId="63" xfId="0" applyNumberFormat="1" applyFont="1" applyFill="1" applyBorder="1" applyAlignment="1" applyProtection="1">
      <alignment horizontal="center" vertical="top"/>
      <protection hidden="1"/>
    </xf>
    <xf numFmtId="167" fontId="7" fillId="0" borderId="1" xfId="0" applyNumberFormat="1" applyFont="1" applyFill="1" applyBorder="1" applyAlignment="1" applyProtection="1">
      <alignment horizontal="center" vertical="top"/>
      <protection hidden="1"/>
    </xf>
    <xf numFmtId="3" fontId="7" fillId="0" borderId="29" xfId="0" applyNumberFormat="1" applyFont="1" applyFill="1" applyBorder="1" applyAlignment="1" applyProtection="1">
      <alignment horizontal="center" vertical="top"/>
      <protection hidden="1"/>
    </xf>
    <xf numFmtId="0" fontId="7" fillId="0" borderId="4" xfId="0" applyNumberFormat="1" applyFont="1" applyFill="1" applyBorder="1" applyAlignment="1" applyProtection="1">
      <alignment horizontal="center" vertical="top"/>
      <protection hidden="1"/>
    </xf>
    <xf numFmtId="0" fontId="9" fillId="2" borderId="14" xfId="0" applyNumberFormat="1" applyFont="1" applyFill="1" applyBorder="1" applyAlignment="1" applyProtection="1">
      <alignment horizontal="left" vertical="center" wrapText="1"/>
      <protection hidden="1"/>
    </xf>
    <xf numFmtId="0" fontId="9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8" fillId="0" borderId="33" xfId="0" applyNumberFormat="1" applyFont="1" applyFill="1" applyBorder="1" applyAlignment="1" applyProtection="1">
      <alignment horizontal="left" vertical="top"/>
      <protection hidden="1"/>
    </xf>
    <xf numFmtId="0" fontId="8" fillId="0" borderId="29" xfId="0" applyNumberFormat="1" applyFont="1" applyFill="1" applyBorder="1" applyAlignment="1" applyProtection="1">
      <alignment horizontal="left" vertical="top"/>
      <protection hidden="1"/>
    </xf>
    <xf numFmtId="0" fontId="8" fillId="0" borderId="2" xfId="0" applyNumberFormat="1" applyFont="1" applyFill="1" applyBorder="1" applyAlignment="1" applyProtection="1">
      <alignment horizontal="center" vertical="top" wrapText="1"/>
      <protection hidden="1"/>
    </xf>
    <xf numFmtId="3" fontId="8" fillId="0" borderId="47" xfId="0" applyNumberFormat="1" applyFont="1" applyFill="1" applyBorder="1" applyAlignment="1" applyProtection="1">
      <alignment horizontal="center" vertical="top"/>
      <protection hidden="1"/>
    </xf>
    <xf numFmtId="3" fontId="8" fillId="0" borderId="31" xfId="0" applyNumberFormat="1" applyFont="1" applyFill="1" applyBorder="1" applyAlignment="1" applyProtection="1">
      <alignment horizontal="center" vertical="top"/>
      <protection hidden="1"/>
    </xf>
    <xf numFmtId="0" fontId="8" fillId="11" borderId="52" xfId="0" applyNumberFormat="1" applyFont="1" applyFill="1" applyBorder="1" applyAlignment="1" applyProtection="1">
      <alignment horizontal="center" vertical="top"/>
      <protection hidden="1"/>
    </xf>
    <xf numFmtId="0" fontId="8" fillId="11" borderId="0" xfId="0" applyNumberFormat="1" applyFont="1" applyFill="1" applyBorder="1" applyAlignment="1" applyProtection="1">
      <alignment horizontal="center" vertical="top"/>
      <protection hidden="1"/>
    </xf>
    <xf numFmtId="0" fontId="33" fillId="6" borderId="15" xfId="0" applyNumberFormat="1" applyFont="1" applyFill="1" applyBorder="1" applyAlignment="1" applyProtection="1">
      <alignment horizontal="left" vertical="top"/>
      <protection hidden="1"/>
    </xf>
    <xf numFmtId="0" fontId="33" fillId="6" borderId="44" xfId="0" applyNumberFormat="1" applyFont="1" applyFill="1" applyBorder="1" applyAlignment="1" applyProtection="1">
      <alignment horizontal="left" vertical="top"/>
      <protection hidden="1"/>
    </xf>
    <xf numFmtId="0" fontId="33" fillId="6" borderId="10" xfId="0" applyNumberFormat="1" applyFont="1" applyFill="1" applyBorder="1" applyAlignment="1" applyProtection="1">
      <alignment horizontal="center" vertical="center"/>
      <protection hidden="1"/>
    </xf>
    <xf numFmtId="0" fontId="33" fillId="6" borderId="56" xfId="0" applyNumberFormat="1" applyFont="1" applyFill="1" applyBorder="1" applyAlignment="1" applyProtection="1">
      <alignment horizontal="center" vertical="center"/>
      <protection hidden="1"/>
    </xf>
    <xf numFmtId="0" fontId="33" fillId="6" borderId="16" xfId="0" applyNumberFormat="1" applyFont="1" applyFill="1" applyBorder="1" applyAlignment="1" applyProtection="1">
      <alignment horizontal="center" vertical="center"/>
      <protection hidden="1"/>
    </xf>
    <xf numFmtId="0" fontId="33" fillId="6" borderId="17" xfId="0" applyNumberFormat="1" applyFont="1" applyFill="1" applyBorder="1" applyAlignment="1" applyProtection="1">
      <alignment horizontal="center" vertical="center"/>
      <protection hidden="1"/>
    </xf>
    <xf numFmtId="0" fontId="33" fillId="6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NumberFormat="1" applyFont="1" applyFill="1" applyBorder="1" applyAlignment="1" applyProtection="1">
      <alignment horizontal="center" vertical="top"/>
      <protection hidden="1"/>
    </xf>
    <xf numFmtId="0" fontId="7" fillId="0" borderId="5" xfId="0" applyNumberFormat="1" applyFont="1" applyFill="1" applyBorder="1" applyAlignment="1" applyProtection="1">
      <alignment horizontal="center" vertical="top"/>
      <protection hidden="1"/>
    </xf>
    <xf numFmtId="0" fontId="9" fillId="11" borderId="0" xfId="0" applyNumberFormat="1" applyFont="1" applyFill="1" applyBorder="1" applyAlignment="1" applyProtection="1">
      <alignment horizontal="left" vertical="top" wrapText="1"/>
      <protection hidden="1"/>
    </xf>
    <xf numFmtId="0" fontId="9" fillId="2" borderId="14" xfId="0" applyNumberFormat="1" applyFont="1" applyFill="1" applyBorder="1" applyAlignment="1" applyProtection="1">
      <alignment horizontal="left" vertical="top" wrapText="1"/>
      <protection hidden="1"/>
    </xf>
    <xf numFmtId="0" fontId="9" fillId="2" borderId="15" xfId="0" applyNumberFormat="1" applyFont="1" applyFill="1" applyBorder="1" applyAlignment="1" applyProtection="1">
      <alignment horizontal="left" vertical="top" wrapText="1"/>
      <protection hidden="1"/>
    </xf>
    <xf numFmtId="0" fontId="9" fillId="2" borderId="44" xfId="0" applyNumberFormat="1" applyFont="1" applyFill="1" applyBorder="1" applyAlignment="1" applyProtection="1">
      <alignment horizontal="left" vertical="top" wrapText="1"/>
      <protection hidden="1"/>
    </xf>
    <xf numFmtId="0" fontId="8" fillId="0" borderId="30" xfId="0" applyNumberFormat="1" applyFont="1" applyFill="1" applyBorder="1" applyAlignment="1" applyProtection="1">
      <alignment horizontal="left" vertical="top"/>
      <protection hidden="1"/>
    </xf>
    <xf numFmtId="167" fontId="10" fillId="0" borderId="1" xfId="0" applyNumberFormat="1" applyFont="1" applyFill="1" applyBorder="1" applyAlignment="1" applyProtection="1">
      <alignment horizontal="center" vertical="top"/>
      <protection hidden="1"/>
    </xf>
    <xf numFmtId="167" fontId="10" fillId="0" borderId="3" xfId="0" applyNumberFormat="1" applyFont="1" applyFill="1" applyBorder="1" applyAlignment="1" applyProtection="1">
      <alignment horizontal="center" vertical="top"/>
      <protection hidden="1"/>
    </xf>
    <xf numFmtId="167" fontId="10" fillId="0" borderId="2" xfId="0" applyNumberFormat="1" applyFont="1" applyFill="1" applyBorder="1" applyAlignment="1" applyProtection="1">
      <alignment horizontal="center" vertical="top"/>
      <protection hidden="1"/>
    </xf>
    <xf numFmtId="167" fontId="10" fillId="0" borderId="4" xfId="0" applyNumberFormat="1" applyFont="1" applyFill="1" applyBorder="1" applyAlignment="1" applyProtection="1">
      <alignment horizontal="center" vertical="top"/>
      <protection hidden="1"/>
    </xf>
    <xf numFmtId="3" fontId="7" fillId="0" borderId="2" xfId="0" applyNumberFormat="1" applyFont="1" applyFill="1" applyBorder="1" applyAlignment="1" applyProtection="1">
      <alignment horizontal="center" vertical="top"/>
      <protection hidden="1"/>
    </xf>
    <xf numFmtId="3" fontId="7" fillId="0" borderId="4" xfId="0" applyNumberFormat="1" applyFont="1" applyFill="1" applyBorder="1" applyAlignment="1" applyProtection="1">
      <alignment horizontal="center" vertical="top"/>
      <protection hidden="1"/>
    </xf>
    <xf numFmtId="0" fontId="33" fillId="6" borderId="16" xfId="0" applyNumberFormat="1" applyFont="1" applyFill="1" applyBorder="1" applyAlignment="1" applyProtection="1">
      <alignment horizontal="center" vertical="top"/>
      <protection hidden="1"/>
    </xf>
    <xf numFmtId="0" fontId="45" fillId="11" borderId="0" xfId="0" applyNumberFormat="1" applyFont="1" applyFill="1" applyBorder="1" applyAlignment="1" applyProtection="1">
      <alignment horizontal="left" vertical="top"/>
      <protection hidden="1"/>
    </xf>
    <xf numFmtId="0" fontId="45" fillId="11" borderId="83" xfId="0" applyNumberFormat="1" applyFont="1" applyFill="1" applyBorder="1" applyAlignment="1" applyProtection="1">
      <alignment horizontal="left" vertical="top"/>
      <protection hidden="1"/>
    </xf>
    <xf numFmtId="0" fontId="33" fillId="6" borderId="14" xfId="0" applyNumberFormat="1" applyFont="1" applyFill="1" applyBorder="1" applyAlignment="1" applyProtection="1">
      <alignment horizontal="left" vertical="top"/>
      <protection hidden="1"/>
    </xf>
    <xf numFmtId="3" fontId="14" fillId="0" borderId="4" xfId="0" applyNumberFormat="1" applyFont="1" applyFill="1" applyBorder="1" applyAlignment="1" applyProtection="1">
      <alignment horizontal="center" vertical="top"/>
      <protection hidden="1"/>
    </xf>
    <xf numFmtId="3" fontId="14" fillId="0" borderId="6" xfId="0" applyNumberFormat="1" applyFont="1" applyFill="1" applyBorder="1" applyAlignment="1" applyProtection="1">
      <alignment horizontal="center" vertical="top"/>
      <protection hidden="1"/>
    </xf>
    <xf numFmtId="0" fontId="39" fillId="6" borderId="14" xfId="0" applyNumberFormat="1" applyFont="1" applyFill="1" applyBorder="1" applyAlignment="1" applyProtection="1">
      <alignment horizontal="left" vertical="top"/>
      <protection hidden="1"/>
    </xf>
    <xf numFmtId="0" fontId="39" fillId="6" borderId="15" xfId="0" applyNumberFormat="1" applyFont="1" applyFill="1" applyBorder="1" applyAlignment="1" applyProtection="1">
      <alignment horizontal="left" vertical="top"/>
      <protection hidden="1"/>
    </xf>
    <xf numFmtId="0" fontId="39" fillId="6" borderId="44" xfId="0" applyNumberFormat="1" applyFont="1" applyFill="1" applyBorder="1" applyAlignment="1" applyProtection="1">
      <alignment horizontal="left" vertical="top"/>
      <protection hidden="1"/>
    </xf>
    <xf numFmtId="3" fontId="14" fillId="0" borderId="2" xfId="0" applyNumberFormat="1" applyFont="1" applyFill="1" applyBorder="1" applyAlignment="1" applyProtection="1">
      <alignment horizontal="center" vertical="top"/>
      <protection hidden="1"/>
    </xf>
    <xf numFmtId="3" fontId="14" fillId="0" borderId="5" xfId="0" applyNumberFormat="1" applyFont="1" applyFill="1" applyBorder="1" applyAlignment="1" applyProtection="1">
      <alignment horizontal="center" vertical="top"/>
      <protection hidden="1"/>
    </xf>
    <xf numFmtId="0" fontId="13" fillId="0" borderId="1" xfId="0" applyNumberFormat="1" applyFont="1" applyFill="1" applyBorder="1" applyAlignment="1" applyProtection="1">
      <alignment horizontal="left" vertical="top"/>
      <protection hidden="1"/>
    </xf>
    <xf numFmtId="0" fontId="13" fillId="0" borderId="2" xfId="0" applyNumberFormat="1" applyFont="1" applyFill="1" applyBorder="1" applyAlignment="1" applyProtection="1">
      <alignment horizontal="left" vertical="top"/>
      <protection hidden="1"/>
    </xf>
    <xf numFmtId="0" fontId="13" fillId="0" borderId="5" xfId="0" applyNumberFormat="1" applyFont="1" applyFill="1" applyBorder="1" applyAlignment="1" applyProtection="1">
      <alignment horizontal="left" vertical="top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12" xfId="0" applyNumberFormat="1" applyFont="1" applyFill="1" applyBorder="1" applyAlignment="1" applyProtection="1">
      <alignment horizontal="left" vertical="center"/>
      <protection hidden="1"/>
    </xf>
    <xf numFmtId="0" fontId="9" fillId="2" borderId="13" xfId="0" applyNumberFormat="1" applyFont="1" applyFill="1" applyBorder="1" applyAlignment="1" applyProtection="1">
      <alignment horizontal="left" vertical="center"/>
      <protection hidden="1"/>
    </xf>
    <xf numFmtId="0" fontId="13" fillId="0" borderId="16" xfId="0" applyNumberFormat="1" applyFont="1" applyFill="1" applyBorder="1" applyAlignment="1" applyProtection="1">
      <alignment horizontal="left" vertical="top"/>
      <protection hidden="1"/>
    </xf>
    <xf numFmtId="0" fontId="13" fillId="0" borderId="17" xfId="0" applyNumberFormat="1" applyFont="1" applyFill="1" applyBorder="1" applyAlignment="1" applyProtection="1">
      <alignment horizontal="left" vertical="top"/>
      <protection hidden="1"/>
    </xf>
    <xf numFmtId="0" fontId="13" fillId="0" borderId="34" xfId="0" applyNumberFormat="1" applyFont="1" applyFill="1" applyBorder="1" applyAlignment="1" applyProtection="1">
      <alignment horizontal="left" vertical="top"/>
      <protection hidden="1"/>
    </xf>
    <xf numFmtId="167" fontId="7" fillId="0" borderId="3" xfId="0" applyNumberFormat="1" applyFont="1" applyFill="1" applyBorder="1" applyAlignment="1" applyProtection="1">
      <alignment horizontal="center" vertical="top"/>
      <protection hidden="1"/>
    </xf>
    <xf numFmtId="0" fontId="8" fillId="0" borderId="2" xfId="0" applyNumberFormat="1" applyFont="1" applyFill="1" applyBorder="1" applyAlignment="1" applyProtection="1">
      <alignment horizontal="center" vertical="top"/>
      <protection hidden="1"/>
    </xf>
    <xf numFmtId="0" fontId="39" fillId="6" borderId="35" xfId="0" applyNumberFormat="1" applyFont="1" applyFill="1" applyBorder="1" applyAlignment="1" applyProtection="1">
      <alignment horizontal="center" vertical="center"/>
      <protection hidden="1"/>
    </xf>
    <xf numFmtId="0" fontId="39" fillId="6" borderId="36" xfId="0" applyNumberFormat="1" applyFont="1" applyFill="1" applyBorder="1" applyAlignment="1" applyProtection="1">
      <alignment horizontal="center" vertical="center"/>
      <protection hidden="1"/>
    </xf>
    <xf numFmtId="0" fontId="39" fillId="6" borderId="16" xfId="0" applyNumberFormat="1" applyFont="1" applyFill="1" applyBorder="1" applyAlignment="1" applyProtection="1">
      <alignment horizontal="center" vertical="top"/>
      <protection hidden="1"/>
    </xf>
    <xf numFmtId="166" fontId="8" fillId="0" borderId="89" xfId="0" applyNumberFormat="1" applyFont="1" applyFill="1" applyBorder="1" applyAlignment="1" applyProtection="1">
      <alignment horizontal="center" vertical="top"/>
      <protection hidden="1"/>
    </xf>
    <xf numFmtId="166" fontId="8" fillId="0" borderId="47" xfId="0" applyNumberFormat="1" applyFont="1" applyFill="1" applyBorder="1" applyAlignment="1" applyProtection="1">
      <alignment horizontal="center" vertical="top"/>
      <protection hidden="1"/>
    </xf>
    <xf numFmtId="166" fontId="8" fillId="0" borderId="31" xfId="0" applyNumberFormat="1" applyFont="1" applyFill="1" applyBorder="1" applyAlignment="1" applyProtection="1">
      <alignment horizontal="center" vertical="top"/>
      <protection hidden="1"/>
    </xf>
    <xf numFmtId="166" fontId="8" fillId="0" borderId="81" xfId="0" applyNumberFormat="1" applyFont="1" applyFill="1" applyBorder="1" applyAlignment="1" applyProtection="1">
      <alignment horizontal="center" vertical="top"/>
      <protection hidden="1"/>
    </xf>
    <xf numFmtId="166" fontId="8" fillId="0" borderId="58" xfId="0" applyNumberFormat="1" applyFont="1" applyFill="1" applyBorder="1" applyAlignment="1" applyProtection="1">
      <alignment horizontal="center" vertical="top"/>
      <protection hidden="1"/>
    </xf>
    <xf numFmtId="0" fontId="33" fillId="6" borderId="35" xfId="0" applyNumberFormat="1" applyFont="1" applyFill="1" applyBorder="1" applyAlignment="1" applyProtection="1">
      <alignment horizontal="center" vertical="center"/>
      <protection hidden="1"/>
    </xf>
    <xf numFmtId="0" fontId="33" fillId="6" borderId="36" xfId="0" applyNumberFormat="1" applyFont="1" applyFill="1" applyBorder="1" applyAlignment="1" applyProtection="1">
      <alignment horizontal="center" vertical="center"/>
      <protection hidden="1"/>
    </xf>
    <xf numFmtId="167" fontId="7" fillId="0" borderId="33" xfId="0" applyNumberFormat="1" applyFont="1" applyFill="1" applyBorder="1" applyAlignment="1" applyProtection="1">
      <alignment horizontal="center" vertical="top"/>
      <protection hidden="1"/>
    </xf>
    <xf numFmtId="167" fontId="7" fillId="0" borderId="29" xfId="0" applyNumberFormat="1" applyFont="1" applyFill="1" applyBorder="1" applyAlignment="1" applyProtection="1">
      <alignment horizontal="center" vertical="top"/>
      <protection hidden="1"/>
    </xf>
    <xf numFmtId="0" fontId="9" fillId="2" borderId="14" xfId="0" applyNumberFormat="1" applyFont="1" applyFill="1" applyBorder="1" applyAlignment="1" applyProtection="1">
      <alignment horizontal="left" vertical="top"/>
      <protection hidden="1"/>
    </xf>
    <xf numFmtId="0" fontId="9" fillId="2" borderId="15" xfId="0" applyNumberFormat="1" applyFont="1" applyFill="1" applyBorder="1" applyAlignment="1" applyProtection="1">
      <alignment horizontal="left" vertical="top"/>
      <protection hidden="1"/>
    </xf>
    <xf numFmtId="0" fontId="9" fillId="2" borderId="44" xfId="0" applyNumberFormat="1" applyFont="1" applyFill="1" applyBorder="1" applyAlignment="1" applyProtection="1">
      <alignment horizontal="left" vertical="top"/>
      <protection hidden="1"/>
    </xf>
    <xf numFmtId="0" fontId="13" fillId="0" borderId="33" xfId="0" applyNumberFormat="1" applyFont="1" applyFill="1" applyBorder="1" applyAlignment="1" applyProtection="1">
      <alignment horizontal="left" vertical="top"/>
      <protection hidden="1"/>
    </xf>
    <xf numFmtId="0" fontId="13" fillId="0" borderId="29" xfId="0" applyNumberFormat="1" applyFont="1" applyFill="1" applyBorder="1" applyAlignment="1" applyProtection="1">
      <alignment horizontal="left" vertical="top"/>
      <protection hidden="1"/>
    </xf>
    <xf numFmtId="0" fontId="13" fillId="0" borderId="30" xfId="0" applyNumberFormat="1" applyFont="1" applyFill="1" applyBorder="1" applyAlignment="1" applyProtection="1">
      <alignment horizontal="left" vertical="top"/>
      <protection hidden="1"/>
    </xf>
    <xf numFmtId="0" fontId="33" fillId="6" borderId="43" xfId="0" applyNumberFormat="1" applyFont="1" applyFill="1" applyBorder="1" applyAlignment="1" applyProtection="1">
      <alignment horizontal="left" vertical="top"/>
      <protection hidden="1"/>
    </xf>
    <xf numFmtId="0" fontId="35" fillId="4" borderId="79" xfId="0" applyNumberFormat="1" applyFont="1" applyFill="1" applyBorder="1" applyAlignment="1" applyProtection="1">
      <alignment horizontal="center" vertical="center"/>
      <protection hidden="1"/>
    </xf>
    <xf numFmtId="0" fontId="14" fillId="0" borderId="36" xfId="0" applyNumberFormat="1" applyFont="1" applyFill="1" applyBorder="1" applyAlignment="1" applyProtection="1">
      <alignment horizontal="left" vertical="top" wrapText="1"/>
      <protection hidden="1"/>
    </xf>
    <xf numFmtId="0" fontId="14" fillId="0" borderId="27" xfId="0" applyNumberFormat="1" applyFont="1" applyFill="1" applyBorder="1" applyAlignment="1" applyProtection="1">
      <alignment horizontal="left" vertical="top" wrapText="1"/>
      <protection hidden="1"/>
    </xf>
    <xf numFmtId="0" fontId="14" fillId="0" borderId="39" xfId="0" applyNumberFormat="1" applyFont="1" applyFill="1" applyBorder="1" applyAlignment="1" applyProtection="1">
      <alignment horizontal="left" vertical="top" wrapText="1"/>
      <protection hidden="1"/>
    </xf>
    <xf numFmtId="0" fontId="33" fillId="6" borderId="1" xfId="0" applyNumberFormat="1" applyFont="1" applyFill="1" applyBorder="1" applyAlignment="1" applyProtection="1">
      <alignment horizontal="left" vertical="top"/>
      <protection hidden="1"/>
    </xf>
    <xf numFmtId="0" fontId="33" fillId="6" borderId="2" xfId="0" applyNumberFormat="1" applyFont="1" applyFill="1" applyBorder="1" applyAlignment="1" applyProtection="1">
      <alignment horizontal="left" vertical="top"/>
      <protection hidden="1"/>
    </xf>
    <xf numFmtId="0" fontId="33" fillId="6" borderId="32" xfId="0" applyNumberFormat="1" applyFont="1" applyFill="1" applyBorder="1" applyAlignment="1" applyProtection="1">
      <alignment horizontal="left" vertical="top"/>
      <protection hidden="1"/>
    </xf>
    <xf numFmtId="0" fontId="14" fillId="0" borderId="32" xfId="0" applyNumberFormat="1" applyFont="1" applyFill="1" applyBorder="1" applyAlignment="1" applyProtection="1">
      <alignment horizontal="left" vertical="top"/>
      <protection hidden="1"/>
    </xf>
    <xf numFmtId="0" fontId="14" fillId="0" borderId="3" xfId="0" applyNumberFormat="1" applyFont="1" applyFill="1" applyBorder="1" applyAlignment="1" applyProtection="1">
      <alignment horizontal="center" vertical="top"/>
      <protection hidden="1"/>
    </xf>
    <xf numFmtId="0" fontId="14" fillId="0" borderId="4" xfId="0" applyNumberFormat="1" applyFont="1" applyFill="1" applyBorder="1" applyAlignment="1" applyProtection="1">
      <alignment horizontal="center" vertical="top"/>
      <protection hidden="1"/>
    </xf>
    <xf numFmtId="0" fontId="7" fillId="2" borderId="79" xfId="0" applyNumberFormat="1" applyFont="1" applyFill="1" applyBorder="1" applyAlignment="1" applyProtection="1">
      <alignment horizontal="left" vertical="top"/>
      <protection hidden="1"/>
    </xf>
    <xf numFmtId="0" fontId="33" fillId="6" borderId="7" xfId="0" applyNumberFormat="1" applyFont="1" applyFill="1" applyBorder="1" applyAlignment="1" applyProtection="1">
      <alignment horizontal="left" vertical="top"/>
      <protection hidden="1"/>
    </xf>
    <xf numFmtId="0" fontId="33" fillId="6" borderId="13" xfId="0" applyNumberFormat="1" applyFont="1" applyFill="1" applyBorder="1" applyAlignment="1" applyProtection="1">
      <alignment horizontal="left" vertical="top"/>
      <protection hidden="1"/>
    </xf>
    <xf numFmtId="0" fontId="14" fillId="0" borderId="51" xfId="0" applyNumberFormat="1" applyFont="1" applyFill="1" applyBorder="1" applyAlignment="1" applyProtection="1">
      <alignment horizontal="left" vertical="top"/>
      <protection hidden="1"/>
    </xf>
    <xf numFmtId="0" fontId="7" fillId="0" borderId="3" xfId="0" applyNumberFormat="1" applyFont="1" applyFill="1" applyBorder="1" applyAlignment="1" applyProtection="1">
      <alignment horizontal="left" vertical="top" wrapText="1"/>
      <protection hidden="1"/>
    </xf>
    <xf numFmtId="0" fontId="7" fillId="0" borderId="4" xfId="0" applyNumberFormat="1" applyFont="1" applyFill="1" applyBorder="1" applyAlignment="1" applyProtection="1">
      <alignment horizontal="left" vertical="top" wrapText="1"/>
      <protection hidden="1"/>
    </xf>
    <xf numFmtId="0" fontId="14" fillId="0" borderId="35" xfId="0" applyNumberFormat="1" applyFont="1" applyFill="1" applyBorder="1" applyAlignment="1" applyProtection="1">
      <alignment horizontal="left" vertical="top"/>
      <protection hidden="1"/>
    </xf>
    <xf numFmtId="0" fontId="14" fillId="0" borderId="25" xfId="0" applyNumberFormat="1" applyFont="1" applyFill="1" applyBorder="1" applyAlignment="1" applyProtection="1">
      <alignment horizontal="left" vertical="top"/>
      <protection hidden="1"/>
    </xf>
    <xf numFmtId="0" fontId="14" fillId="0" borderId="37" xfId="0" applyNumberFormat="1" applyFont="1" applyFill="1" applyBorder="1" applyAlignment="1" applyProtection="1">
      <alignment horizontal="left" vertical="top"/>
      <protection hidden="1"/>
    </xf>
    <xf numFmtId="0" fontId="9" fillId="0" borderId="3" xfId="0" applyNumberFormat="1" applyFont="1" applyFill="1" applyBorder="1" applyAlignment="1" applyProtection="1">
      <alignment horizontal="left" vertical="top" wrapText="1"/>
      <protection hidden="1"/>
    </xf>
    <xf numFmtId="0" fontId="9" fillId="0" borderId="4" xfId="0" applyNumberFormat="1" applyFont="1" applyFill="1" applyBorder="1" applyAlignment="1" applyProtection="1">
      <alignment horizontal="left" vertical="top" wrapText="1"/>
      <protection hidden="1"/>
    </xf>
    <xf numFmtId="0" fontId="14" fillId="0" borderId="16" xfId="0" applyNumberFormat="1" applyFont="1" applyFill="1" applyBorder="1" applyAlignment="1" applyProtection="1">
      <alignment vertical="top"/>
      <protection hidden="1"/>
    </xf>
    <xf numFmtId="0" fontId="14" fillId="0" borderId="3" xfId="0" applyNumberFormat="1" applyFont="1" applyFill="1" applyBorder="1" applyAlignment="1" applyProtection="1">
      <alignment vertical="top"/>
      <protection hidden="1"/>
    </xf>
    <xf numFmtId="0" fontId="35" fillId="14" borderId="79" xfId="0" applyNumberFormat="1" applyFont="1" applyFill="1" applyBorder="1" applyAlignment="1" applyProtection="1">
      <alignment horizontal="center" vertical="center"/>
      <protection hidden="1"/>
    </xf>
    <xf numFmtId="0" fontId="33" fillId="6" borderId="3" xfId="0" applyNumberFormat="1" applyFont="1" applyFill="1" applyBorder="1" applyAlignment="1" applyProtection="1">
      <alignment horizontal="left" vertical="top"/>
      <protection hidden="1"/>
    </xf>
    <xf numFmtId="0" fontId="33" fillId="6" borderId="4" xfId="0" applyNumberFormat="1" applyFont="1" applyFill="1" applyBorder="1" applyAlignment="1" applyProtection="1">
      <alignment horizontal="left" vertical="top"/>
      <protection hidden="1"/>
    </xf>
    <xf numFmtId="0" fontId="33" fillId="6" borderId="24" xfId="0" applyNumberFormat="1" applyFont="1" applyFill="1" applyBorder="1" applyAlignment="1" applyProtection="1">
      <alignment horizontal="left" vertical="top"/>
      <protection hidden="1"/>
    </xf>
    <xf numFmtId="0" fontId="33" fillId="6" borderId="16" xfId="0" applyNumberFormat="1" applyFont="1" applyFill="1" applyBorder="1" applyAlignment="1" applyProtection="1">
      <alignment horizontal="left" vertical="top"/>
      <protection hidden="1"/>
    </xf>
    <xf numFmtId="0" fontId="33" fillId="6" borderId="17" xfId="0" applyNumberFormat="1" applyFont="1" applyFill="1" applyBorder="1" applyAlignment="1" applyProtection="1">
      <alignment horizontal="left" vertical="top"/>
      <protection hidden="1"/>
    </xf>
    <xf numFmtId="0" fontId="33" fillId="6" borderId="23" xfId="0" applyNumberFormat="1" applyFont="1" applyFill="1" applyBorder="1" applyAlignment="1" applyProtection="1">
      <alignment horizontal="left" vertical="top"/>
      <protection hidden="1"/>
    </xf>
    <xf numFmtId="0" fontId="13" fillId="0" borderId="3" xfId="0" applyNumberFormat="1" applyFont="1" applyFill="1" applyBorder="1" applyAlignment="1" applyProtection="1">
      <alignment horizontal="left" vertical="top" wrapText="1"/>
      <protection hidden="1"/>
    </xf>
    <xf numFmtId="0" fontId="13" fillId="0" borderId="4" xfId="0" applyNumberFormat="1" applyFont="1" applyFill="1" applyBorder="1" applyAlignment="1" applyProtection="1">
      <alignment horizontal="left" vertical="top" wrapText="1"/>
      <protection hidden="1"/>
    </xf>
    <xf numFmtId="0" fontId="14" fillId="0" borderId="3" xfId="0" applyNumberFormat="1" applyFont="1" applyFill="1" applyBorder="1" applyAlignment="1" applyProtection="1">
      <alignment horizontal="left" vertical="top" wrapText="1"/>
      <protection hidden="1"/>
    </xf>
    <xf numFmtId="0" fontId="14" fillId="0" borderId="4" xfId="0" applyNumberFormat="1" applyFont="1" applyFill="1" applyBorder="1" applyAlignment="1" applyProtection="1">
      <alignment horizontal="left" vertical="top" wrapText="1"/>
      <protection hidden="1"/>
    </xf>
    <xf numFmtId="0" fontId="9" fillId="0" borderId="5" xfId="0" applyNumberFormat="1" applyFont="1" applyFill="1" applyBorder="1" applyAlignment="1" applyProtection="1">
      <alignment horizontal="center" vertical="top"/>
      <protection hidden="1"/>
    </xf>
    <xf numFmtId="0" fontId="9" fillId="0" borderId="41" xfId="0" applyNumberFormat="1" applyFont="1" applyFill="1" applyBorder="1" applyAlignment="1" applyProtection="1">
      <alignment horizontal="center" vertical="top"/>
      <protection hidden="1"/>
    </xf>
    <xf numFmtId="0" fontId="9" fillId="0" borderId="42" xfId="0" applyNumberFormat="1" applyFont="1" applyFill="1" applyBorder="1" applyAlignment="1" applyProtection="1">
      <alignment horizontal="center" vertical="top"/>
      <protection hidden="1"/>
    </xf>
    <xf numFmtId="0" fontId="14" fillId="0" borderId="1" xfId="0" applyNumberFormat="1" applyFont="1" applyFill="1" applyBorder="1" applyAlignment="1" applyProtection="1">
      <alignment horizontal="left" vertical="top" wrapText="1"/>
      <protection hidden="1"/>
    </xf>
    <xf numFmtId="0" fontId="14" fillId="0" borderId="2" xfId="0" applyNumberFormat="1" applyFont="1" applyFill="1" applyBorder="1" applyAlignment="1" applyProtection="1">
      <alignment horizontal="left" vertical="top" wrapText="1"/>
      <protection hidden="1"/>
    </xf>
    <xf numFmtId="0" fontId="8" fillId="0" borderId="31" xfId="0" applyNumberFormat="1" applyFont="1" applyFill="1" applyBorder="1" applyAlignment="1" applyProtection="1">
      <alignment horizontal="left" vertical="top"/>
      <protection hidden="1"/>
    </xf>
    <xf numFmtId="0" fontId="8" fillId="0" borderId="16" xfId="0" applyNumberFormat="1" applyFont="1" applyFill="1" applyBorder="1" applyAlignment="1" applyProtection="1">
      <alignment horizontal="left" vertical="top"/>
      <protection hidden="1"/>
    </xf>
    <xf numFmtId="0" fontId="8" fillId="0" borderId="17" xfId="0" applyNumberFormat="1" applyFont="1" applyFill="1" applyBorder="1" applyAlignment="1" applyProtection="1">
      <alignment horizontal="left" vertical="top"/>
      <protection hidden="1"/>
    </xf>
    <xf numFmtId="0" fontId="8" fillId="0" borderId="23" xfId="0" applyNumberFormat="1" applyFont="1" applyFill="1" applyBorder="1" applyAlignment="1" applyProtection="1">
      <alignment horizontal="left" vertical="top"/>
      <protection hidden="1"/>
    </xf>
    <xf numFmtId="0" fontId="28" fillId="4" borderId="17" xfId="0" applyNumberFormat="1" applyFont="1" applyFill="1" applyBorder="1" applyAlignment="1" applyProtection="1">
      <alignment horizontal="center" vertical="top"/>
      <protection hidden="1"/>
    </xf>
    <xf numFmtId="0" fontId="28" fillId="4" borderId="23" xfId="0" applyNumberFormat="1" applyFont="1" applyFill="1" applyBorder="1" applyAlignment="1" applyProtection="1">
      <alignment horizontal="center" vertical="top"/>
      <protection hidden="1"/>
    </xf>
    <xf numFmtId="0" fontId="7" fillId="11" borderId="0" xfId="0" applyNumberFormat="1" applyFont="1" applyFill="1" applyBorder="1" applyAlignment="1" applyProtection="1">
      <alignment horizontal="left" vertical="top"/>
      <protection hidden="1"/>
    </xf>
    <xf numFmtId="0" fontId="7" fillId="11" borderId="83" xfId="0" applyNumberFormat="1" applyFont="1" applyFill="1" applyBorder="1" applyAlignment="1" applyProtection="1">
      <alignment horizontal="left" vertical="top"/>
      <protection hidden="1"/>
    </xf>
    <xf numFmtId="0" fontId="7" fillId="11" borderId="83" xfId="0" applyNumberFormat="1" applyFont="1" applyFill="1" applyBorder="1" applyAlignment="1" applyProtection="1">
      <alignment horizontal="center" vertical="top"/>
      <protection hidden="1"/>
    </xf>
    <xf numFmtId="0" fontId="7" fillId="11" borderId="46" xfId="0" applyNumberFormat="1" applyFont="1" applyFill="1" applyBorder="1" applyAlignment="1" applyProtection="1">
      <alignment horizontal="center" vertical="top"/>
      <protection hidden="1"/>
    </xf>
    <xf numFmtId="0" fontId="28" fillId="4" borderId="16" xfId="0" applyNumberFormat="1" applyFont="1" applyFill="1" applyBorder="1" applyAlignment="1" applyProtection="1">
      <alignment horizontal="center" vertical="top"/>
      <protection hidden="1"/>
    </xf>
    <xf numFmtId="166" fontId="9" fillId="0" borderId="3" xfId="0" applyNumberFormat="1" applyFont="1" applyFill="1" applyBorder="1" applyAlignment="1" applyProtection="1">
      <alignment horizontal="center" vertical="top"/>
      <protection hidden="1"/>
    </xf>
    <xf numFmtId="166" fontId="9" fillId="0" borderId="24" xfId="0" applyNumberFormat="1" applyFont="1" applyFill="1" applyBorder="1" applyAlignment="1" applyProtection="1">
      <alignment horizontal="center" vertical="top"/>
      <protection hidden="1"/>
    </xf>
    <xf numFmtId="0" fontId="9" fillId="12" borderId="80" xfId="0" applyNumberFormat="1" applyFont="1" applyFill="1" applyBorder="1" applyAlignment="1" applyProtection="1">
      <alignment horizontal="center" vertical="top"/>
      <protection hidden="1"/>
    </xf>
    <xf numFmtId="0" fontId="9" fillId="12" borderId="54" xfId="0" applyNumberFormat="1" applyFont="1" applyFill="1" applyBorder="1" applyAlignment="1" applyProtection="1">
      <alignment horizontal="center" vertical="top"/>
      <protection hidden="1"/>
    </xf>
    <xf numFmtId="166" fontId="9" fillId="0" borderId="84" xfId="0" applyNumberFormat="1" applyFont="1" applyFill="1" applyBorder="1" applyAlignment="1" applyProtection="1">
      <alignment horizontal="center" vertical="top"/>
      <protection hidden="1"/>
    </xf>
    <xf numFmtId="166" fontId="9" fillId="0" borderId="79" xfId="0" applyNumberFormat="1" applyFont="1" applyFill="1" applyBorder="1" applyAlignment="1" applyProtection="1">
      <alignment horizontal="center" vertical="top"/>
      <protection hidden="1"/>
    </xf>
    <xf numFmtId="166" fontId="9" fillId="0" borderId="73" xfId="0" applyNumberFormat="1" applyFont="1" applyFill="1" applyBorder="1" applyAlignment="1" applyProtection="1">
      <alignment horizontal="center" vertical="top"/>
      <protection hidden="1"/>
    </xf>
    <xf numFmtId="0" fontId="9" fillId="12" borderId="16" xfId="0" applyNumberFormat="1" applyFont="1" applyFill="1" applyBorder="1" applyAlignment="1" applyProtection="1">
      <alignment horizontal="center" vertical="top"/>
      <protection hidden="1"/>
    </xf>
    <xf numFmtId="0" fontId="9" fillId="12" borderId="23" xfId="0" applyNumberFormat="1" applyFont="1" applyFill="1" applyBorder="1" applyAlignment="1" applyProtection="1">
      <alignment horizontal="center" vertical="top"/>
      <protection hidden="1"/>
    </xf>
    <xf numFmtId="0" fontId="9" fillId="12" borderId="53" xfId="0" applyNumberFormat="1" applyFont="1" applyFill="1" applyBorder="1" applyAlignment="1" applyProtection="1">
      <alignment horizontal="center" vertical="top"/>
      <protection hidden="1"/>
    </xf>
    <xf numFmtId="0" fontId="13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9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0" xfId="0" applyNumberFormat="1" applyFont="1" applyFill="1" applyBorder="1" applyAlignment="1" applyProtection="1">
      <alignment horizontal="center" vertical="center"/>
      <protection hidden="1"/>
    </xf>
    <xf numFmtId="0" fontId="13" fillId="2" borderId="91" xfId="0" applyNumberFormat="1" applyFont="1" applyFill="1" applyBorder="1" applyAlignment="1" applyProtection="1">
      <alignment horizontal="center" vertical="center"/>
      <protection hidden="1"/>
    </xf>
    <xf numFmtId="0" fontId="13" fillId="0" borderId="33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28" fillId="6" borderId="15" xfId="0" applyNumberFormat="1" applyFont="1" applyFill="1" applyBorder="1" applyAlignment="1" applyProtection="1">
      <alignment horizontal="left" vertical="top"/>
      <protection hidden="1"/>
    </xf>
    <xf numFmtId="0" fontId="28" fillId="6" borderId="43" xfId="0" applyNumberFormat="1" applyFont="1" applyFill="1" applyBorder="1" applyAlignment="1" applyProtection="1">
      <alignment horizontal="left" vertical="top"/>
      <protection hidden="1"/>
    </xf>
    <xf numFmtId="0" fontId="9" fillId="2" borderId="16" xfId="0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center"/>
      <protection hidden="1"/>
    </xf>
    <xf numFmtId="0" fontId="50" fillId="4" borderId="79" xfId="0" applyFont="1" applyFill="1" applyBorder="1" applyAlignment="1" applyProtection="1">
      <alignment horizontal="center" vertical="center"/>
      <protection hidden="1"/>
    </xf>
    <xf numFmtId="0" fontId="9" fillId="0" borderId="3" xfId="0" applyNumberFormat="1" applyFont="1" applyFill="1" applyBorder="1" applyAlignment="1" applyProtection="1">
      <alignment horizontal="left" vertical="top"/>
      <protection hidden="1"/>
    </xf>
    <xf numFmtId="0" fontId="9" fillId="0" borderId="4" xfId="0" applyNumberFormat="1" applyFont="1" applyFill="1" applyBorder="1" applyAlignment="1" applyProtection="1">
      <alignment horizontal="left" vertical="top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28" fillId="6" borderId="16" xfId="0" applyNumberFormat="1" applyFont="1" applyFill="1" applyBorder="1" applyAlignment="1" applyProtection="1">
      <alignment horizontal="left" vertical="center"/>
      <protection hidden="1"/>
    </xf>
    <xf numFmtId="0" fontId="28" fillId="6" borderId="17" xfId="0" applyNumberFormat="1" applyFont="1" applyFill="1" applyBorder="1" applyAlignment="1" applyProtection="1">
      <alignment horizontal="left" vertical="center"/>
      <protection hidden="1"/>
    </xf>
    <xf numFmtId="0" fontId="28" fillId="6" borderId="23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28" fillId="6" borderId="14" xfId="0" applyNumberFormat="1" applyFont="1" applyFill="1" applyBorder="1" applyAlignment="1" applyProtection="1">
      <alignment horizontal="left" vertical="center"/>
      <protection hidden="1"/>
    </xf>
    <xf numFmtId="0" fontId="28" fillId="6" borderId="15" xfId="0" applyNumberFormat="1" applyFont="1" applyFill="1" applyBorder="1" applyAlignment="1" applyProtection="1">
      <alignment horizontal="left" vertical="center"/>
      <protection hidden="1"/>
    </xf>
    <xf numFmtId="0" fontId="50" fillId="4" borderId="0" xfId="0" applyFont="1" applyFill="1" applyBorder="1" applyAlignment="1" applyProtection="1">
      <alignment horizontal="center" vertical="center"/>
      <protection hidden="1"/>
    </xf>
    <xf numFmtId="0" fontId="28" fillId="6" borderId="7" xfId="0" applyNumberFormat="1" applyFont="1" applyFill="1" applyBorder="1" applyAlignment="1" applyProtection="1">
      <alignment horizontal="left" vertical="center"/>
      <protection hidden="1"/>
    </xf>
    <xf numFmtId="0" fontId="28" fillId="6" borderId="12" xfId="0" applyNumberFormat="1" applyFont="1" applyFill="1" applyBorder="1" applyAlignment="1" applyProtection="1">
      <alignment horizontal="left" vertical="center"/>
      <protection hidden="1"/>
    </xf>
    <xf numFmtId="0" fontId="28" fillId="6" borderId="13" xfId="0" applyNumberFormat="1" applyFont="1" applyFill="1" applyBorder="1" applyAlignment="1" applyProtection="1">
      <alignment horizontal="left" vertical="center"/>
      <protection hidden="1"/>
    </xf>
    <xf numFmtId="0" fontId="28" fillId="6" borderId="4" xfId="0" applyNumberFormat="1" applyFont="1" applyFill="1" applyBorder="1" applyAlignment="1" applyProtection="1">
      <alignment horizontal="left" vertical="top"/>
      <protection hidden="1"/>
    </xf>
    <xf numFmtId="0" fontId="28" fillId="6" borderId="24" xfId="0" applyNumberFormat="1" applyFont="1" applyFill="1" applyBorder="1" applyAlignment="1" applyProtection="1">
      <alignment horizontal="left" vertical="top"/>
      <protection hidden="1"/>
    </xf>
    <xf numFmtId="0" fontId="28" fillId="6" borderId="43" xfId="0" applyNumberFormat="1" applyFont="1" applyFill="1" applyBorder="1" applyAlignment="1" applyProtection="1">
      <alignment horizontal="left" vertical="center"/>
      <protection hidden="1"/>
    </xf>
    <xf numFmtId="0" fontId="9" fillId="11" borderId="3" xfId="0" applyFont="1" applyFill="1" applyBorder="1" applyAlignment="1" applyProtection="1">
      <alignment horizontal="left"/>
      <protection hidden="1"/>
    </xf>
    <xf numFmtId="0" fontId="9" fillId="11" borderId="4" xfId="0" applyFont="1" applyFill="1" applyBorder="1" applyAlignment="1" applyProtection="1">
      <alignment horizontal="left"/>
      <protection hidden="1"/>
    </xf>
    <xf numFmtId="0" fontId="28" fillId="6" borderId="3" xfId="0" applyNumberFormat="1" applyFont="1" applyFill="1" applyBorder="1" applyAlignment="1" applyProtection="1">
      <alignment horizontal="left" vertical="center"/>
      <protection hidden="1"/>
    </xf>
    <xf numFmtId="0" fontId="28" fillId="6" borderId="4" xfId="0" applyNumberFormat="1" applyFont="1" applyFill="1" applyBorder="1" applyAlignment="1" applyProtection="1">
      <alignment horizontal="left" vertical="center"/>
      <protection hidden="1"/>
    </xf>
    <xf numFmtId="0" fontId="28" fillId="6" borderId="24" xfId="0" applyNumberFormat="1" applyFont="1" applyFill="1" applyBorder="1" applyAlignment="1" applyProtection="1">
      <alignment horizontal="left" vertical="center"/>
      <protection hidden="1"/>
    </xf>
    <xf numFmtId="0" fontId="28" fillId="6" borderId="6" xfId="0" applyNumberFormat="1" applyFont="1" applyFill="1" applyBorder="1" applyAlignment="1" applyProtection="1">
      <alignment horizontal="left" vertical="center"/>
      <protection hidden="1"/>
    </xf>
    <xf numFmtId="0" fontId="28" fillId="6" borderId="34" xfId="0" applyNumberFormat="1" applyFont="1" applyFill="1" applyBorder="1" applyAlignment="1" applyProtection="1">
      <alignment horizontal="left" vertical="center"/>
      <protection hidden="1"/>
    </xf>
    <xf numFmtId="0" fontId="49" fillId="4" borderId="16" xfId="0" applyFont="1" applyFill="1" applyBorder="1" applyAlignment="1" applyProtection="1">
      <alignment horizontal="center" vertical="center"/>
      <protection hidden="1"/>
    </xf>
    <xf numFmtId="0" fontId="49" fillId="4" borderId="17" xfId="0" applyFont="1" applyFill="1" applyBorder="1" applyAlignment="1" applyProtection="1">
      <alignment horizontal="center" vertical="center"/>
      <protection hidden="1"/>
    </xf>
    <xf numFmtId="0" fontId="49" fillId="4" borderId="23" xfId="0" applyFont="1" applyFill="1" applyBorder="1" applyAlignment="1" applyProtection="1">
      <alignment horizontal="center" vertical="center"/>
      <protection hidden="1"/>
    </xf>
    <xf numFmtId="49" fontId="23" fillId="7" borderId="1" xfId="0" applyNumberFormat="1" applyFont="1" applyFill="1" applyBorder="1" applyAlignment="1" applyProtection="1">
      <alignment horizontal="center" vertical="center"/>
      <protection hidden="1"/>
    </xf>
    <xf numFmtId="49" fontId="23" fillId="7" borderId="3" xfId="0" applyNumberFormat="1" applyFont="1" applyFill="1" applyBorder="1" applyAlignment="1" applyProtection="1">
      <alignment horizontal="center" vertical="center"/>
      <protection hidden="1"/>
    </xf>
    <xf numFmtId="49" fontId="23" fillId="7" borderId="2" xfId="0" applyNumberFormat="1" applyFont="1" applyFill="1" applyBorder="1" applyAlignment="1" applyProtection="1">
      <alignment horizontal="center" vertical="center"/>
      <protection hidden="1"/>
    </xf>
    <xf numFmtId="49" fontId="23" fillId="7" borderId="4" xfId="0" applyNumberFormat="1" applyFont="1" applyFill="1" applyBorder="1" applyAlignment="1" applyProtection="1">
      <alignment horizontal="center" vertical="center"/>
      <protection hidden="1"/>
    </xf>
    <xf numFmtId="49" fontId="23" fillId="7" borderId="32" xfId="0" applyNumberFormat="1" applyFont="1" applyFill="1" applyBorder="1" applyAlignment="1" applyProtection="1">
      <alignment horizontal="center" vertical="center"/>
      <protection hidden="1"/>
    </xf>
    <xf numFmtId="49" fontId="23" fillId="7" borderId="24" xfId="0" applyNumberFormat="1" applyFont="1" applyFill="1" applyBorder="1" applyAlignment="1" applyProtection="1">
      <alignment horizontal="center" vertical="center"/>
      <protection hidden="1"/>
    </xf>
    <xf numFmtId="0" fontId="8" fillId="2" borderId="14" xfId="0" applyNumberFormat="1" applyFont="1" applyFill="1" applyBorder="1" applyAlignment="1" applyProtection="1">
      <alignment horizontal="left" vertical="top"/>
      <protection hidden="1"/>
    </xf>
    <xf numFmtId="0" fontId="8" fillId="2" borderId="15" xfId="0" applyNumberFormat="1" applyFont="1" applyFill="1" applyBorder="1" applyAlignment="1" applyProtection="1">
      <alignment horizontal="left" vertical="top"/>
      <protection hidden="1"/>
    </xf>
    <xf numFmtId="0" fontId="8" fillId="2" borderId="44" xfId="0" applyNumberFormat="1" applyFont="1" applyFill="1" applyBorder="1" applyAlignment="1" applyProtection="1">
      <alignment horizontal="left" vertical="top"/>
      <protection hidden="1"/>
    </xf>
    <xf numFmtId="0" fontId="9" fillId="11" borderId="79" xfId="0" applyNumberFormat="1" applyFont="1" applyFill="1" applyBorder="1" applyAlignment="1" applyProtection="1">
      <alignment horizontal="left" vertical="top"/>
      <protection hidden="1"/>
    </xf>
    <xf numFmtId="0" fontId="8" fillId="2" borderId="44" xfId="0" applyNumberFormat="1" applyFont="1" applyFill="1" applyBorder="1" applyAlignment="1" applyProtection="1">
      <alignment horizontal="center" vertical="top"/>
      <protection hidden="1"/>
    </xf>
    <xf numFmtId="0" fontId="8" fillId="2" borderId="8" xfId="0" applyNumberFormat="1" applyFont="1" applyFill="1" applyBorder="1" applyAlignment="1" applyProtection="1">
      <alignment horizontal="center" vertical="top"/>
      <protection hidden="1"/>
    </xf>
    <xf numFmtId="3" fontId="9" fillId="0" borderId="44" xfId="0" applyNumberFormat="1" applyFont="1" applyFill="1" applyBorder="1" applyAlignment="1" applyProtection="1">
      <alignment horizontal="center" vertical="top"/>
      <protection hidden="1"/>
    </xf>
    <xf numFmtId="3" fontId="9" fillId="0" borderId="8" xfId="0" applyNumberFormat="1" applyFont="1" applyFill="1" applyBorder="1" applyAlignment="1" applyProtection="1">
      <alignment horizontal="center" vertical="top"/>
      <protection hidden="1"/>
    </xf>
    <xf numFmtId="0" fontId="8" fillId="2" borderId="7" xfId="0" applyNumberFormat="1" applyFont="1" applyFill="1" applyBorder="1" applyAlignment="1" applyProtection="1">
      <alignment horizontal="center" vertical="top"/>
      <protection hidden="1"/>
    </xf>
    <xf numFmtId="3" fontId="9" fillId="0" borderId="7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Border="1"/>
  </cellXfs>
  <cellStyles count="3">
    <cellStyle name="Гиперссылка" xfId="1" builtinId="8"/>
    <cellStyle name="Обычный" xfId="0" builtinId="0"/>
    <cellStyle name="Финансовый_Price list DAICHI 2005 June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25772</xdr:colOff>
      <xdr:row>1</xdr:row>
      <xdr:rowOff>19050</xdr:rowOff>
    </xdr:from>
    <xdr:to>
      <xdr:col>9</xdr:col>
      <xdr:colOff>583264</xdr:colOff>
      <xdr:row>4</xdr:row>
      <xdr:rowOff>66675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3264272" y="175932"/>
          <a:ext cx="2316816" cy="518272"/>
          <a:chOff x="2499" y="2081"/>
          <a:chExt cx="760" cy="156"/>
        </a:xfrm>
      </xdr:grpSpPr>
      <xdr:sp macro="" textlink="">
        <xdr:nvSpPr>
          <xdr:cNvPr id="3" name="Freeform 6"/>
          <xdr:cNvSpPr>
            <a:spLocks/>
          </xdr:cNvSpPr>
        </xdr:nvSpPr>
        <xdr:spPr bwMode="auto">
          <a:xfrm>
            <a:off x="2499" y="2081"/>
            <a:ext cx="171" cy="156"/>
          </a:xfrm>
          <a:custGeom>
            <a:avLst/>
            <a:gdLst>
              <a:gd name="T0" fmla="*/ 0 w 172"/>
              <a:gd name="T1" fmla="*/ 0 h 156"/>
              <a:gd name="T2" fmla="*/ 92 w 172"/>
              <a:gd name="T3" fmla="*/ 0 h 156"/>
              <a:gd name="T4" fmla="*/ 172 w 172"/>
              <a:gd name="T5" fmla="*/ 0 h 156"/>
              <a:gd name="T6" fmla="*/ 0 w 172"/>
              <a:gd name="T7" fmla="*/ 156 h 156"/>
              <a:gd name="T8" fmla="*/ 0 w 172"/>
              <a:gd name="T9" fmla="*/ 0 h 15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2"/>
              <a:gd name="T16" fmla="*/ 0 h 156"/>
              <a:gd name="T17" fmla="*/ 172 w 172"/>
              <a:gd name="T18" fmla="*/ 156 h 15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2" h="156">
                <a:moveTo>
                  <a:pt x="0" y="0"/>
                </a:moveTo>
                <a:lnTo>
                  <a:pt x="92" y="0"/>
                </a:lnTo>
                <a:lnTo>
                  <a:pt x="172" y="0"/>
                </a:lnTo>
                <a:lnTo>
                  <a:pt x="0" y="156"/>
                </a:lnTo>
                <a:lnTo>
                  <a:pt x="0" y="0"/>
                </a:lnTo>
                <a:close/>
              </a:path>
            </a:pathLst>
          </a:custGeom>
          <a:solidFill>
            <a:srgbClr val="5EC5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4" name="Freeform 7"/>
          <xdr:cNvSpPr>
            <a:spLocks/>
          </xdr:cNvSpPr>
        </xdr:nvSpPr>
        <xdr:spPr bwMode="auto">
          <a:xfrm>
            <a:off x="2499" y="2081"/>
            <a:ext cx="87" cy="77"/>
          </a:xfrm>
          <a:custGeom>
            <a:avLst/>
            <a:gdLst>
              <a:gd name="T0" fmla="*/ 86 w 86"/>
              <a:gd name="T1" fmla="*/ 0 h 77"/>
              <a:gd name="T2" fmla="*/ 0 w 86"/>
              <a:gd name="T3" fmla="*/ 0 h 77"/>
              <a:gd name="T4" fmla="*/ 0 w 86"/>
              <a:gd name="T5" fmla="*/ 77 h 77"/>
              <a:gd name="T6" fmla="*/ 86 w 86"/>
              <a:gd name="T7" fmla="*/ 0 h 77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77"/>
              <a:gd name="T14" fmla="*/ 86 w 86"/>
              <a:gd name="T15" fmla="*/ 77 h 7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77">
                <a:moveTo>
                  <a:pt x="86" y="0"/>
                </a:moveTo>
                <a:lnTo>
                  <a:pt x="0" y="0"/>
                </a:lnTo>
                <a:lnTo>
                  <a:pt x="0" y="77"/>
                </a:lnTo>
                <a:lnTo>
                  <a:pt x="86" y="0"/>
                </a:lnTo>
                <a:close/>
              </a:path>
            </a:pathLst>
          </a:custGeom>
          <a:solidFill>
            <a:srgbClr val="1A17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5" name="Freeform 8"/>
          <xdr:cNvSpPr>
            <a:spLocks/>
          </xdr:cNvSpPr>
        </xdr:nvSpPr>
        <xdr:spPr bwMode="auto">
          <a:xfrm>
            <a:off x="3073" y="2114"/>
            <a:ext cx="65" cy="90"/>
          </a:xfrm>
          <a:custGeom>
            <a:avLst/>
            <a:gdLst>
              <a:gd name="T0" fmla="*/ 22 w 64"/>
              <a:gd name="T1" fmla="*/ 0 h 88"/>
              <a:gd name="T2" fmla="*/ 64 w 64"/>
              <a:gd name="T3" fmla="*/ 0 h 88"/>
              <a:gd name="T4" fmla="*/ 40 w 64"/>
              <a:gd name="T5" fmla="*/ 88 h 88"/>
              <a:gd name="T6" fmla="*/ 0 w 64"/>
              <a:gd name="T7" fmla="*/ 88 h 88"/>
              <a:gd name="T8" fmla="*/ 22 w 6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22" y="0"/>
                </a:move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lnTo>
                  <a:pt x="22" y="0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6" name="Freeform 9"/>
          <xdr:cNvSpPr>
            <a:spLocks/>
          </xdr:cNvSpPr>
        </xdr:nvSpPr>
        <xdr:spPr bwMode="auto">
          <a:xfrm>
            <a:off x="2955" y="2114"/>
            <a:ext cx="124" cy="90"/>
          </a:xfrm>
          <a:custGeom>
            <a:avLst/>
            <a:gdLst>
              <a:gd name="T0" fmla="*/ 0 w 125"/>
              <a:gd name="T1" fmla="*/ 88 h 88"/>
              <a:gd name="T2" fmla="*/ 36 w 125"/>
              <a:gd name="T3" fmla="*/ 88 h 88"/>
              <a:gd name="T4" fmla="*/ 42 w 125"/>
              <a:gd name="T5" fmla="*/ 61 h 88"/>
              <a:gd name="T6" fmla="*/ 62 w 125"/>
              <a:gd name="T7" fmla="*/ 88 h 88"/>
              <a:gd name="T8" fmla="*/ 108 w 125"/>
              <a:gd name="T9" fmla="*/ 88 h 88"/>
              <a:gd name="T10" fmla="*/ 76 w 125"/>
              <a:gd name="T11" fmla="*/ 43 h 88"/>
              <a:gd name="T12" fmla="*/ 125 w 125"/>
              <a:gd name="T13" fmla="*/ 0 h 88"/>
              <a:gd name="T14" fmla="*/ 84 w 125"/>
              <a:gd name="T15" fmla="*/ 0 h 88"/>
              <a:gd name="T16" fmla="*/ 52 w 125"/>
              <a:gd name="T17" fmla="*/ 27 h 88"/>
              <a:gd name="T18" fmla="*/ 58 w 125"/>
              <a:gd name="T19" fmla="*/ 0 h 88"/>
              <a:gd name="T20" fmla="*/ 20 w 125"/>
              <a:gd name="T21" fmla="*/ 0 h 88"/>
              <a:gd name="T22" fmla="*/ 0 w 125"/>
              <a:gd name="T23" fmla="*/ 88 h 8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5"/>
              <a:gd name="T37" fmla="*/ 0 h 88"/>
              <a:gd name="T38" fmla="*/ 125 w 125"/>
              <a:gd name="T39" fmla="*/ 88 h 8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5" h="88">
                <a:moveTo>
                  <a:pt x="0" y="88"/>
                </a:moveTo>
                <a:lnTo>
                  <a:pt x="36" y="88"/>
                </a:lnTo>
                <a:lnTo>
                  <a:pt x="42" y="61"/>
                </a:lnTo>
                <a:lnTo>
                  <a:pt x="62" y="88"/>
                </a:lnTo>
                <a:lnTo>
                  <a:pt x="108" y="88"/>
                </a:lnTo>
                <a:lnTo>
                  <a:pt x="76" y="43"/>
                </a:lnTo>
                <a:lnTo>
                  <a:pt x="125" y="0"/>
                </a:lnTo>
                <a:lnTo>
                  <a:pt x="84" y="0"/>
                </a:lnTo>
                <a:lnTo>
                  <a:pt x="52" y="27"/>
                </a:lnTo>
                <a:lnTo>
                  <a:pt x="58" y="0"/>
                </a:lnTo>
                <a:lnTo>
                  <a:pt x="20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7" name="Freeform 10"/>
          <xdr:cNvSpPr>
            <a:spLocks/>
          </xdr:cNvSpPr>
        </xdr:nvSpPr>
        <xdr:spPr bwMode="auto">
          <a:xfrm>
            <a:off x="2890" y="2114"/>
            <a:ext cx="65" cy="90"/>
          </a:xfrm>
          <a:custGeom>
            <a:avLst/>
            <a:gdLst>
              <a:gd name="T0" fmla="*/ 0 w 64"/>
              <a:gd name="T1" fmla="*/ 88 h 88"/>
              <a:gd name="T2" fmla="*/ 22 w 64"/>
              <a:gd name="T3" fmla="*/ 0 h 88"/>
              <a:gd name="T4" fmla="*/ 64 w 64"/>
              <a:gd name="T5" fmla="*/ 0 h 88"/>
              <a:gd name="T6" fmla="*/ 40 w 64"/>
              <a:gd name="T7" fmla="*/ 88 h 88"/>
              <a:gd name="T8" fmla="*/ 0 w 64"/>
              <a:gd name="T9" fmla="*/ 88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0" y="88"/>
                </a:moveTo>
                <a:lnTo>
                  <a:pt x="22" y="0"/>
                </a:ln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8" name="Freeform 11"/>
          <xdr:cNvSpPr>
            <a:spLocks/>
          </xdr:cNvSpPr>
        </xdr:nvSpPr>
        <xdr:spPr bwMode="auto">
          <a:xfrm>
            <a:off x="3132" y="2114"/>
            <a:ext cx="127" cy="90"/>
          </a:xfrm>
          <a:custGeom>
            <a:avLst/>
            <a:gdLst>
              <a:gd name="T0" fmla="*/ 0 w 126"/>
              <a:gd name="T1" fmla="*/ 88 h 88"/>
              <a:gd name="T2" fmla="*/ 28 w 126"/>
              <a:gd name="T3" fmla="*/ 88 h 88"/>
              <a:gd name="T4" fmla="*/ 42 w 126"/>
              <a:gd name="T5" fmla="*/ 37 h 88"/>
              <a:gd name="T6" fmla="*/ 58 w 126"/>
              <a:gd name="T7" fmla="*/ 88 h 88"/>
              <a:gd name="T8" fmla="*/ 102 w 126"/>
              <a:gd name="T9" fmla="*/ 88 h 88"/>
              <a:gd name="T10" fmla="*/ 126 w 126"/>
              <a:gd name="T11" fmla="*/ 0 h 88"/>
              <a:gd name="T12" fmla="*/ 96 w 126"/>
              <a:gd name="T13" fmla="*/ 0 h 88"/>
              <a:gd name="T14" fmla="*/ 82 w 126"/>
              <a:gd name="T15" fmla="*/ 49 h 88"/>
              <a:gd name="T16" fmla="*/ 66 w 126"/>
              <a:gd name="T17" fmla="*/ 0 h 88"/>
              <a:gd name="T18" fmla="*/ 22 w 126"/>
              <a:gd name="T19" fmla="*/ 0 h 88"/>
              <a:gd name="T20" fmla="*/ 0 w 126"/>
              <a:gd name="T21" fmla="*/ 88 h 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6"/>
              <a:gd name="T34" fmla="*/ 0 h 88"/>
              <a:gd name="T35" fmla="*/ 126 w 126"/>
              <a:gd name="T36" fmla="*/ 88 h 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6" h="88">
                <a:moveTo>
                  <a:pt x="0" y="88"/>
                </a:moveTo>
                <a:lnTo>
                  <a:pt x="28" y="88"/>
                </a:lnTo>
                <a:lnTo>
                  <a:pt x="42" y="37"/>
                </a:lnTo>
                <a:lnTo>
                  <a:pt x="58" y="88"/>
                </a:lnTo>
                <a:lnTo>
                  <a:pt x="102" y="88"/>
                </a:lnTo>
                <a:lnTo>
                  <a:pt x="126" y="0"/>
                </a:lnTo>
                <a:lnTo>
                  <a:pt x="96" y="0"/>
                </a:lnTo>
                <a:lnTo>
                  <a:pt x="82" y="49"/>
                </a:lnTo>
                <a:lnTo>
                  <a:pt x="66" y="0"/>
                </a:lnTo>
                <a:lnTo>
                  <a:pt x="22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9" name="Freeform 12"/>
          <xdr:cNvSpPr>
            <a:spLocks/>
          </xdr:cNvSpPr>
        </xdr:nvSpPr>
        <xdr:spPr bwMode="auto">
          <a:xfrm>
            <a:off x="2648" y="2114"/>
            <a:ext cx="121" cy="90"/>
          </a:xfrm>
          <a:custGeom>
            <a:avLst/>
            <a:gdLst>
              <a:gd name="T0" fmla="*/ 0 w 119"/>
              <a:gd name="T1" fmla="*/ 88 h 88"/>
              <a:gd name="T2" fmla="*/ 22 w 119"/>
              <a:gd name="T3" fmla="*/ 0 h 88"/>
              <a:gd name="T4" fmla="*/ 81 w 119"/>
              <a:gd name="T5" fmla="*/ 0 h 88"/>
              <a:gd name="T6" fmla="*/ 89 w 119"/>
              <a:gd name="T7" fmla="*/ 0 h 88"/>
              <a:gd name="T8" fmla="*/ 95 w 119"/>
              <a:gd name="T9" fmla="*/ 2 h 88"/>
              <a:gd name="T10" fmla="*/ 103 w 119"/>
              <a:gd name="T11" fmla="*/ 6 h 88"/>
              <a:gd name="T12" fmla="*/ 109 w 119"/>
              <a:gd name="T13" fmla="*/ 11 h 88"/>
              <a:gd name="T14" fmla="*/ 115 w 119"/>
              <a:gd name="T15" fmla="*/ 19 h 88"/>
              <a:gd name="T16" fmla="*/ 119 w 119"/>
              <a:gd name="T17" fmla="*/ 31 h 88"/>
              <a:gd name="T18" fmla="*/ 119 w 119"/>
              <a:gd name="T19" fmla="*/ 45 h 88"/>
              <a:gd name="T20" fmla="*/ 119 w 119"/>
              <a:gd name="T21" fmla="*/ 51 h 88"/>
              <a:gd name="T22" fmla="*/ 117 w 119"/>
              <a:gd name="T23" fmla="*/ 57 h 88"/>
              <a:gd name="T24" fmla="*/ 113 w 119"/>
              <a:gd name="T25" fmla="*/ 65 h 88"/>
              <a:gd name="T26" fmla="*/ 107 w 119"/>
              <a:gd name="T27" fmla="*/ 73 h 88"/>
              <a:gd name="T28" fmla="*/ 99 w 119"/>
              <a:gd name="T29" fmla="*/ 79 h 88"/>
              <a:gd name="T30" fmla="*/ 87 w 119"/>
              <a:gd name="T31" fmla="*/ 85 h 88"/>
              <a:gd name="T32" fmla="*/ 73 w 119"/>
              <a:gd name="T33" fmla="*/ 88 h 88"/>
              <a:gd name="T34" fmla="*/ 0 w 119"/>
              <a:gd name="T35" fmla="*/ 88 h 88"/>
              <a:gd name="T36" fmla="*/ 59 w 119"/>
              <a:gd name="T37" fmla="*/ 69 h 88"/>
              <a:gd name="T38" fmla="*/ 63 w 119"/>
              <a:gd name="T39" fmla="*/ 67 h 88"/>
              <a:gd name="T40" fmla="*/ 69 w 119"/>
              <a:gd name="T41" fmla="*/ 65 h 88"/>
              <a:gd name="T42" fmla="*/ 77 w 119"/>
              <a:gd name="T43" fmla="*/ 59 h 88"/>
              <a:gd name="T44" fmla="*/ 79 w 119"/>
              <a:gd name="T45" fmla="*/ 53 h 88"/>
              <a:gd name="T46" fmla="*/ 83 w 119"/>
              <a:gd name="T47" fmla="*/ 47 h 88"/>
              <a:gd name="T48" fmla="*/ 83 w 119"/>
              <a:gd name="T49" fmla="*/ 37 h 88"/>
              <a:gd name="T50" fmla="*/ 81 w 119"/>
              <a:gd name="T51" fmla="*/ 31 h 88"/>
              <a:gd name="T52" fmla="*/ 79 w 119"/>
              <a:gd name="T53" fmla="*/ 25 h 88"/>
              <a:gd name="T54" fmla="*/ 77 w 119"/>
              <a:gd name="T55" fmla="*/ 23 h 88"/>
              <a:gd name="T56" fmla="*/ 69 w 119"/>
              <a:gd name="T57" fmla="*/ 21 h 88"/>
              <a:gd name="T58" fmla="*/ 53 w 119"/>
              <a:gd name="T59" fmla="*/ 21 h 88"/>
              <a:gd name="T60" fmla="*/ 43 w 119"/>
              <a:gd name="T61" fmla="*/ 69 h 88"/>
              <a:gd name="T62" fmla="*/ 59 w 119"/>
              <a:gd name="T63" fmla="*/ 69 h 88"/>
              <a:gd name="T64" fmla="*/ 0 w 119"/>
              <a:gd name="T65" fmla="*/ 88 h 8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9"/>
              <a:gd name="T100" fmla="*/ 0 h 88"/>
              <a:gd name="T101" fmla="*/ 119 w 119"/>
              <a:gd name="T102" fmla="*/ 88 h 8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9" h="88">
                <a:moveTo>
                  <a:pt x="0" y="88"/>
                </a:moveTo>
                <a:lnTo>
                  <a:pt x="22" y="0"/>
                </a:lnTo>
                <a:lnTo>
                  <a:pt x="81" y="0"/>
                </a:lnTo>
                <a:lnTo>
                  <a:pt x="89" y="0"/>
                </a:lnTo>
                <a:lnTo>
                  <a:pt x="95" y="2"/>
                </a:lnTo>
                <a:lnTo>
                  <a:pt x="103" y="6"/>
                </a:lnTo>
                <a:lnTo>
                  <a:pt x="109" y="11"/>
                </a:lnTo>
                <a:lnTo>
                  <a:pt x="115" y="19"/>
                </a:lnTo>
                <a:lnTo>
                  <a:pt x="119" y="31"/>
                </a:lnTo>
                <a:lnTo>
                  <a:pt x="119" y="45"/>
                </a:lnTo>
                <a:lnTo>
                  <a:pt x="119" y="51"/>
                </a:lnTo>
                <a:lnTo>
                  <a:pt x="117" y="57"/>
                </a:lnTo>
                <a:lnTo>
                  <a:pt x="113" y="65"/>
                </a:lnTo>
                <a:lnTo>
                  <a:pt x="107" y="73"/>
                </a:lnTo>
                <a:lnTo>
                  <a:pt x="99" y="79"/>
                </a:lnTo>
                <a:lnTo>
                  <a:pt x="87" y="85"/>
                </a:lnTo>
                <a:lnTo>
                  <a:pt x="73" y="88"/>
                </a:lnTo>
                <a:lnTo>
                  <a:pt x="0" y="88"/>
                </a:lnTo>
                <a:lnTo>
                  <a:pt x="59" y="69"/>
                </a:lnTo>
                <a:lnTo>
                  <a:pt x="63" y="67"/>
                </a:lnTo>
                <a:lnTo>
                  <a:pt x="69" y="65"/>
                </a:lnTo>
                <a:lnTo>
                  <a:pt x="77" y="59"/>
                </a:lnTo>
                <a:lnTo>
                  <a:pt x="79" y="53"/>
                </a:lnTo>
                <a:lnTo>
                  <a:pt x="83" y="47"/>
                </a:lnTo>
                <a:lnTo>
                  <a:pt x="83" y="37"/>
                </a:lnTo>
                <a:lnTo>
                  <a:pt x="81" y="31"/>
                </a:lnTo>
                <a:lnTo>
                  <a:pt x="79" y="25"/>
                </a:lnTo>
                <a:lnTo>
                  <a:pt x="77" y="23"/>
                </a:lnTo>
                <a:lnTo>
                  <a:pt x="69" y="21"/>
                </a:lnTo>
                <a:lnTo>
                  <a:pt x="53" y="21"/>
                </a:lnTo>
                <a:lnTo>
                  <a:pt x="43" y="69"/>
                </a:lnTo>
                <a:lnTo>
                  <a:pt x="59" y="69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0" name="Freeform 13"/>
          <xdr:cNvSpPr>
            <a:spLocks/>
          </xdr:cNvSpPr>
        </xdr:nvSpPr>
        <xdr:spPr bwMode="auto">
          <a:xfrm>
            <a:off x="2763" y="2114"/>
            <a:ext cx="115" cy="90"/>
          </a:xfrm>
          <a:custGeom>
            <a:avLst/>
            <a:gdLst>
              <a:gd name="T0" fmla="*/ 38 w 114"/>
              <a:gd name="T1" fmla="*/ 73 h 88"/>
              <a:gd name="T2" fmla="*/ 28 w 114"/>
              <a:gd name="T3" fmla="*/ 88 h 88"/>
              <a:gd name="T4" fmla="*/ 0 w 114"/>
              <a:gd name="T5" fmla="*/ 88 h 88"/>
              <a:gd name="T6" fmla="*/ 52 w 114"/>
              <a:gd name="T7" fmla="*/ 0 h 88"/>
              <a:gd name="T8" fmla="*/ 98 w 114"/>
              <a:gd name="T9" fmla="*/ 0 h 88"/>
              <a:gd name="T10" fmla="*/ 114 w 114"/>
              <a:gd name="T11" fmla="*/ 88 h 88"/>
              <a:gd name="T12" fmla="*/ 74 w 114"/>
              <a:gd name="T13" fmla="*/ 88 h 88"/>
              <a:gd name="T14" fmla="*/ 70 w 114"/>
              <a:gd name="T15" fmla="*/ 73 h 88"/>
              <a:gd name="T16" fmla="*/ 38 w 114"/>
              <a:gd name="T17" fmla="*/ 73 h 88"/>
              <a:gd name="T18" fmla="*/ 66 w 114"/>
              <a:gd name="T19" fmla="*/ 51 h 88"/>
              <a:gd name="T20" fmla="*/ 62 w 114"/>
              <a:gd name="T21" fmla="*/ 29 h 88"/>
              <a:gd name="T22" fmla="*/ 50 w 114"/>
              <a:gd name="T23" fmla="*/ 51 h 88"/>
              <a:gd name="T24" fmla="*/ 66 w 114"/>
              <a:gd name="T25" fmla="*/ 51 h 88"/>
              <a:gd name="T26" fmla="*/ 38 w 114"/>
              <a:gd name="T27" fmla="*/ 73 h 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88"/>
              <a:gd name="T44" fmla="*/ 114 w 114"/>
              <a:gd name="T45" fmla="*/ 88 h 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88">
                <a:moveTo>
                  <a:pt x="38" y="73"/>
                </a:moveTo>
                <a:lnTo>
                  <a:pt x="28" y="88"/>
                </a:lnTo>
                <a:lnTo>
                  <a:pt x="0" y="88"/>
                </a:lnTo>
                <a:lnTo>
                  <a:pt x="52" y="0"/>
                </a:lnTo>
                <a:lnTo>
                  <a:pt x="98" y="0"/>
                </a:lnTo>
                <a:lnTo>
                  <a:pt x="114" y="88"/>
                </a:lnTo>
                <a:lnTo>
                  <a:pt x="74" y="88"/>
                </a:lnTo>
                <a:lnTo>
                  <a:pt x="70" y="73"/>
                </a:lnTo>
                <a:lnTo>
                  <a:pt x="38" y="73"/>
                </a:lnTo>
                <a:lnTo>
                  <a:pt x="66" y="51"/>
                </a:lnTo>
                <a:lnTo>
                  <a:pt x="62" y="29"/>
                </a:lnTo>
                <a:lnTo>
                  <a:pt x="50" y="51"/>
                </a:lnTo>
                <a:lnTo>
                  <a:pt x="66" y="51"/>
                </a:lnTo>
                <a:lnTo>
                  <a:pt x="38" y="73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</xdr:grpSp>
    <xdr:clientData/>
  </xdr:twoCellAnchor>
  <xdr:twoCellAnchor>
    <xdr:from>
      <xdr:col>0</xdr:col>
      <xdr:colOff>52669</xdr:colOff>
      <xdr:row>57</xdr:row>
      <xdr:rowOff>19049</xdr:rowOff>
    </xdr:from>
    <xdr:to>
      <xdr:col>10</xdr:col>
      <xdr:colOff>62194</xdr:colOff>
      <xdr:row>63</xdr:row>
      <xdr:rowOff>134470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2669" y="9073402"/>
          <a:ext cx="5612466" cy="10567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 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DAIKIN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ЕВРО. Расчеты между юридическим лицами (частными предпринимателями) и их клиентами осуществляются в российских рублях по курсу ЦБ РФ</a:t>
          </a:r>
          <a:endParaRPr lang="en-US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Рекомендованные розничные цены  действительны с 16.04.2012г.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4</xdr:col>
      <xdr:colOff>304800</xdr:colOff>
      <xdr:row>5</xdr:row>
      <xdr:rowOff>114300</xdr:rowOff>
    </xdr:to>
    <xdr:pic>
      <xdr:nvPicPr>
        <xdr:cNvPr id="12" name="Picture 13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25772</xdr:colOff>
      <xdr:row>1</xdr:row>
      <xdr:rowOff>19050</xdr:rowOff>
    </xdr:from>
    <xdr:to>
      <xdr:col>9</xdr:col>
      <xdr:colOff>583264</xdr:colOff>
      <xdr:row>4</xdr:row>
      <xdr:rowOff>66675</xdr:rowOff>
    </xdr:to>
    <xdr:grpSp>
      <xdr:nvGrpSpPr>
        <xdr:cNvPr id="13237" name="Group 5"/>
        <xdr:cNvGrpSpPr>
          <a:grpSpLocks/>
        </xdr:cNvGrpSpPr>
      </xdr:nvGrpSpPr>
      <xdr:grpSpPr bwMode="auto">
        <a:xfrm>
          <a:off x="3264272" y="175932"/>
          <a:ext cx="2316816" cy="574302"/>
          <a:chOff x="2499" y="2081"/>
          <a:chExt cx="760" cy="156"/>
        </a:xfrm>
      </xdr:grpSpPr>
      <xdr:sp macro="" textlink="">
        <xdr:nvSpPr>
          <xdr:cNvPr id="12292" name="Freeform 6"/>
          <xdr:cNvSpPr>
            <a:spLocks/>
          </xdr:cNvSpPr>
        </xdr:nvSpPr>
        <xdr:spPr bwMode="auto">
          <a:xfrm>
            <a:off x="2499" y="2081"/>
            <a:ext cx="171" cy="156"/>
          </a:xfrm>
          <a:custGeom>
            <a:avLst/>
            <a:gdLst>
              <a:gd name="T0" fmla="*/ 0 w 172"/>
              <a:gd name="T1" fmla="*/ 0 h 156"/>
              <a:gd name="T2" fmla="*/ 92 w 172"/>
              <a:gd name="T3" fmla="*/ 0 h 156"/>
              <a:gd name="T4" fmla="*/ 172 w 172"/>
              <a:gd name="T5" fmla="*/ 0 h 156"/>
              <a:gd name="T6" fmla="*/ 0 w 172"/>
              <a:gd name="T7" fmla="*/ 156 h 156"/>
              <a:gd name="T8" fmla="*/ 0 w 172"/>
              <a:gd name="T9" fmla="*/ 0 h 15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2"/>
              <a:gd name="T16" fmla="*/ 0 h 156"/>
              <a:gd name="T17" fmla="*/ 172 w 172"/>
              <a:gd name="T18" fmla="*/ 156 h 15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2" h="156">
                <a:moveTo>
                  <a:pt x="0" y="0"/>
                </a:moveTo>
                <a:lnTo>
                  <a:pt x="92" y="0"/>
                </a:lnTo>
                <a:lnTo>
                  <a:pt x="172" y="0"/>
                </a:lnTo>
                <a:lnTo>
                  <a:pt x="0" y="156"/>
                </a:lnTo>
                <a:lnTo>
                  <a:pt x="0" y="0"/>
                </a:lnTo>
                <a:close/>
              </a:path>
            </a:pathLst>
          </a:custGeom>
          <a:solidFill>
            <a:srgbClr val="5EC5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2293" name="Freeform 7"/>
          <xdr:cNvSpPr>
            <a:spLocks/>
          </xdr:cNvSpPr>
        </xdr:nvSpPr>
        <xdr:spPr bwMode="auto">
          <a:xfrm>
            <a:off x="2499" y="2081"/>
            <a:ext cx="87" cy="77"/>
          </a:xfrm>
          <a:custGeom>
            <a:avLst/>
            <a:gdLst>
              <a:gd name="T0" fmla="*/ 86 w 86"/>
              <a:gd name="T1" fmla="*/ 0 h 77"/>
              <a:gd name="T2" fmla="*/ 0 w 86"/>
              <a:gd name="T3" fmla="*/ 0 h 77"/>
              <a:gd name="T4" fmla="*/ 0 w 86"/>
              <a:gd name="T5" fmla="*/ 77 h 77"/>
              <a:gd name="T6" fmla="*/ 86 w 86"/>
              <a:gd name="T7" fmla="*/ 0 h 77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77"/>
              <a:gd name="T14" fmla="*/ 86 w 86"/>
              <a:gd name="T15" fmla="*/ 77 h 7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77">
                <a:moveTo>
                  <a:pt x="86" y="0"/>
                </a:moveTo>
                <a:lnTo>
                  <a:pt x="0" y="0"/>
                </a:lnTo>
                <a:lnTo>
                  <a:pt x="0" y="77"/>
                </a:lnTo>
                <a:lnTo>
                  <a:pt x="86" y="0"/>
                </a:lnTo>
                <a:close/>
              </a:path>
            </a:pathLst>
          </a:custGeom>
          <a:solidFill>
            <a:srgbClr val="1A17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2294" name="Freeform 8"/>
          <xdr:cNvSpPr>
            <a:spLocks/>
          </xdr:cNvSpPr>
        </xdr:nvSpPr>
        <xdr:spPr bwMode="auto">
          <a:xfrm>
            <a:off x="3073" y="2114"/>
            <a:ext cx="65" cy="90"/>
          </a:xfrm>
          <a:custGeom>
            <a:avLst/>
            <a:gdLst>
              <a:gd name="T0" fmla="*/ 22 w 64"/>
              <a:gd name="T1" fmla="*/ 0 h 88"/>
              <a:gd name="T2" fmla="*/ 64 w 64"/>
              <a:gd name="T3" fmla="*/ 0 h 88"/>
              <a:gd name="T4" fmla="*/ 40 w 64"/>
              <a:gd name="T5" fmla="*/ 88 h 88"/>
              <a:gd name="T6" fmla="*/ 0 w 64"/>
              <a:gd name="T7" fmla="*/ 88 h 88"/>
              <a:gd name="T8" fmla="*/ 22 w 6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22" y="0"/>
                </a:move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lnTo>
                  <a:pt x="22" y="0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2295" name="Freeform 9"/>
          <xdr:cNvSpPr>
            <a:spLocks/>
          </xdr:cNvSpPr>
        </xdr:nvSpPr>
        <xdr:spPr bwMode="auto">
          <a:xfrm>
            <a:off x="2955" y="2114"/>
            <a:ext cx="124" cy="90"/>
          </a:xfrm>
          <a:custGeom>
            <a:avLst/>
            <a:gdLst>
              <a:gd name="T0" fmla="*/ 0 w 125"/>
              <a:gd name="T1" fmla="*/ 88 h 88"/>
              <a:gd name="T2" fmla="*/ 36 w 125"/>
              <a:gd name="T3" fmla="*/ 88 h 88"/>
              <a:gd name="T4" fmla="*/ 42 w 125"/>
              <a:gd name="T5" fmla="*/ 61 h 88"/>
              <a:gd name="T6" fmla="*/ 62 w 125"/>
              <a:gd name="T7" fmla="*/ 88 h 88"/>
              <a:gd name="T8" fmla="*/ 108 w 125"/>
              <a:gd name="T9" fmla="*/ 88 h 88"/>
              <a:gd name="T10" fmla="*/ 76 w 125"/>
              <a:gd name="T11" fmla="*/ 43 h 88"/>
              <a:gd name="T12" fmla="*/ 125 w 125"/>
              <a:gd name="T13" fmla="*/ 0 h 88"/>
              <a:gd name="T14" fmla="*/ 84 w 125"/>
              <a:gd name="T15" fmla="*/ 0 h 88"/>
              <a:gd name="T16" fmla="*/ 52 w 125"/>
              <a:gd name="T17" fmla="*/ 27 h 88"/>
              <a:gd name="T18" fmla="*/ 58 w 125"/>
              <a:gd name="T19" fmla="*/ 0 h 88"/>
              <a:gd name="T20" fmla="*/ 20 w 125"/>
              <a:gd name="T21" fmla="*/ 0 h 88"/>
              <a:gd name="T22" fmla="*/ 0 w 125"/>
              <a:gd name="T23" fmla="*/ 88 h 8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5"/>
              <a:gd name="T37" fmla="*/ 0 h 88"/>
              <a:gd name="T38" fmla="*/ 125 w 125"/>
              <a:gd name="T39" fmla="*/ 88 h 8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5" h="88">
                <a:moveTo>
                  <a:pt x="0" y="88"/>
                </a:moveTo>
                <a:lnTo>
                  <a:pt x="36" y="88"/>
                </a:lnTo>
                <a:lnTo>
                  <a:pt x="42" y="61"/>
                </a:lnTo>
                <a:lnTo>
                  <a:pt x="62" y="88"/>
                </a:lnTo>
                <a:lnTo>
                  <a:pt x="108" y="88"/>
                </a:lnTo>
                <a:lnTo>
                  <a:pt x="76" y="43"/>
                </a:lnTo>
                <a:lnTo>
                  <a:pt x="125" y="0"/>
                </a:lnTo>
                <a:lnTo>
                  <a:pt x="84" y="0"/>
                </a:lnTo>
                <a:lnTo>
                  <a:pt x="52" y="27"/>
                </a:lnTo>
                <a:lnTo>
                  <a:pt x="58" y="0"/>
                </a:lnTo>
                <a:lnTo>
                  <a:pt x="20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2296" name="Freeform 10"/>
          <xdr:cNvSpPr>
            <a:spLocks/>
          </xdr:cNvSpPr>
        </xdr:nvSpPr>
        <xdr:spPr bwMode="auto">
          <a:xfrm>
            <a:off x="2890" y="2114"/>
            <a:ext cx="65" cy="90"/>
          </a:xfrm>
          <a:custGeom>
            <a:avLst/>
            <a:gdLst>
              <a:gd name="T0" fmla="*/ 0 w 64"/>
              <a:gd name="T1" fmla="*/ 88 h 88"/>
              <a:gd name="T2" fmla="*/ 22 w 64"/>
              <a:gd name="T3" fmla="*/ 0 h 88"/>
              <a:gd name="T4" fmla="*/ 64 w 64"/>
              <a:gd name="T5" fmla="*/ 0 h 88"/>
              <a:gd name="T6" fmla="*/ 40 w 64"/>
              <a:gd name="T7" fmla="*/ 88 h 88"/>
              <a:gd name="T8" fmla="*/ 0 w 64"/>
              <a:gd name="T9" fmla="*/ 88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0" y="88"/>
                </a:moveTo>
                <a:lnTo>
                  <a:pt x="22" y="0"/>
                </a:ln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2297" name="Freeform 11"/>
          <xdr:cNvSpPr>
            <a:spLocks/>
          </xdr:cNvSpPr>
        </xdr:nvSpPr>
        <xdr:spPr bwMode="auto">
          <a:xfrm>
            <a:off x="3132" y="2114"/>
            <a:ext cx="127" cy="90"/>
          </a:xfrm>
          <a:custGeom>
            <a:avLst/>
            <a:gdLst>
              <a:gd name="T0" fmla="*/ 0 w 126"/>
              <a:gd name="T1" fmla="*/ 88 h 88"/>
              <a:gd name="T2" fmla="*/ 28 w 126"/>
              <a:gd name="T3" fmla="*/ 88 h 88"/>
              <a:gd name="T4" fmla="*/ 42 w 126"/>
              <a:gd name="T5" fmla="*/ 37 h 88"/>
              <a:gd name="T6" fmla="*/ 58 w 126"/>
              <a:gd name="T7" fmla="*/ 88 h 88"/>
              <a:gd name="T8" fmla="*/ 102 w 126"/>
              <a:gd name="T9" fmla="*/ 88 h 88"/>
              <a:gd name="T10" fmla="*/ 126 w 126"/>
              <a:gd name="T11" fmla="*/ 0 h 88"/>
              <a:gd name="T12" fmla="*/ 96 w 126"/>
              <a:gd name="T13" fmla="*/ 0 h 88"/>
              <a:gd name="T14" fmla="*/ 82 w 126"/>
              <a:gd name="T15" fmla="*/ 49 h 88"/>
              <a:gd name="T16" fmla="*/ 66 w 126"/>
              <a:gd name="T17" fmla="*/ 0 h 88"/>
              <a:gd name="T18" fmla="*/ 22 w 126"/>
              <a:gd name="T19" fmla="*/ 0 h 88"/>
              <a:gd name="T20" fmla="*/ 0 w 126"/>
              <a:gd name="T21" fmla="*/ 88 h 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6"/>
              <a:gd name="T34" fmla="*/ 0 h 88"/>
              <a:gd name="T35" fmla="*/ 126 w 126"/>
              <a:gd name="T36" fmla="*/ 88 h 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6" h="88">
                <a:moveTo>
                  <a:pt x="0" y="88"/>
                </a:moveTo>
                <a:lnTo>
                  <a:pt x="28" y="88"/>
                </a:lnTo>
                <a:lnTo>
                  <a:pt x="42" y="37"/>
                </a:lnTo>
                <a:lnTo>
                  <a:pt x="58" y="88"/>
                </a:lnTo>
                <a:lnTo>
                  <a:pt x="102" y="88"/>
                </a:lnTo>
                <a:lnTo>
                  <a:pt x="126" y="0"/>
                </a:lnTo>
                <a:lnTo>
                  <a:pt x="96" y="0"/>
                </a:lnTo>
                <a:lnTo>
                  <a:pt x="82" y="49"/>
                </a:lnTo>
                <a:lnTo>
                  <a:pt x="66" y="0"/>
                </a:lnTo>
                <a:lnTo>
                  <a:pt x="22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2298" name="Freeform 12"/>
          <xdr:cNvSpPr>
            <a:spLocks/>
          </xdr:cNvSpPr>
        </xdr:nvSpPr>
        <xdr:spPr bwMode="auto">
          <a:xfrm>
            <a:off x="2648" y="2114"/>
            <a:ext cx="121" cy="90"/>
          </a:xfrm>
          <a:custGeom>
            <a:avLst/>
            <a:gdLst>
              <a:gd name="T0" fmla="*/ 0 w 119"/>
              <a:gd name="T1" fmla="*/ 88 h 88"/>
              <a:gd name="T2" fmla="*/ 22 w 119"/>
              <a:gd name="T3" fmla="*/ 0 h 88"/>
              <a:gd name="T4" fmla="*/ 81 w 119"/>
              <a:gd name="T5" fmla="*/ 0 h 88"/>
              <a:gd name="T6" fmla="*/ 89 w 119"/>
              <a:gd name="T7" fmla="*/ 0 h 88"/>
              <a:gd name="T8" fmla="*/ 95 w 119"/>
              <a:gd name="T9" fmla="*/ 2 h 88"/>
              <a:gd name="T10" fmla="*/ 103 w 119"/>
              <a:gd name="T11" fmla="*/ 6 h 88"/>
              <a:gd name="T12" fmla="*/ 109 w 119"/>
              <a:gd name="T13" fmla="*/ 11 h 88"/>
              <a:gd name="T14" fmla="*/ 115 w 119"/>
              <a:gd name="T15" fmla="*/ 19 h 88"/>
              <a:gd name="T16" fmla="*/ 119 w 119"/>
              <a:gd name="T17" fmla="*/ 31 h 88"/>
              <a:gd name="T18" fmla="*/ 119 w 119"/>
              <a:gd name="T19" fmla="*/ 45 h 88"/>
              <a:gd name="T20" fmla="*/ 119 w 119"/>
              <a:gd name="T21" fmla="*/ 51 h 88"/>
              <a:gd name="T22" fmla="*/ 117 w 119"/>
              <a:gd name="T23" fmla="*/ 57 h 88"/>
              <a:gd name="T24" fmla="*/ 113 w 119"/>
              <a:gd name="T25" fmla="*/ 65 h 88"/>
              <a:gd name="T26" fmla="*/ 107 w 119"/>
              <a:gd name="T27" fmla="*/ 73 h 88"/>
              <a:gd name="T28" fmla="*/ 99 w 119"/>
              <a:gd name="T29" fmla="*/ 79 h 88"/>
              <a:gd name="T30" fmla="*/ 87 w 119"/>
              <a:gd name="T31" fmla="*/ 85 h 88"/>
              <a:gd name="T32" fmla="*/ 73 w 119"/>
              <a:gd name="T33" fmla="*/ 88 h 88"/>
              <a:gd name="T34" fmla="*/ 0 w 119"/>
              <a:gd name="T35" fmla="*/ 88 h 88"/>
              <a:gd name="T36" fmla="*/ 59 w 119"/>
              <a:gd name="T37" fmla="*/ 69 h 88"/>
              <a:gd name="T38" fmla="*/ 63 w 119"/>
              <a:gd name="T39" fmla="*/ 67 h 88"/>
              <a:gd name="T40" fmla="*/ 69 w 119"/>
              <a:gd name="T41" fmla="*/ 65 h 88"/>
              <a:gd name="T42" fmla="*/ 77 w 119"/>
              <a:gd name="T43" fmla="*/ 59 h 88"/>
              <a:gd name="T44" fmla="*/ 79 w 119"/>
              <a:gd name="T45" fmla="*/ 53 h 88"/>
              <a:gd name="T46" fmla="*/ 83 w 119"/>
              <a:gd name="T47" fmla="*/ 47 h 88"/>
              <a:gd name="T48" fmla="*/ 83 w 119"/>
              <a:gd name="T49" fmla="*/ 37 h 88"/>
              <a:gd name="T50" fmla="*/ 81 w 119"/>
              <a:gd name="T51" fmla="*/ 31 h 88"/>
              <a:gd name="T52" fmla="*/ 79 w 119"/>
              <a:gd name="T53" fmla="*/ 25 h 88"/>
              <a:gd name="T54" fmla="*/ 77 w 119"/>
              <a:gd name="T55" fmla="*/ 23 h 88"/>
              <a:gd name="T56" fmla="*/ 69 w 119"/>
              <a:gd name="T57" fmla="*/ 21 h 88"/>
              <a:gd name="T58" fmla="*/ 53 w 119"/>
              <a:gd name="T59" fmla="*/ 21 h 88"/>
              <a:gd name="T60" fmla="*/ 43 w 119"/>
              <a:gd name="T61" fmla="*/ 69 h 88"/>
              <a:gd name="T62" fmla="*/ 59 w 119"/>
              <a:gd name="T63" fmla="*/ 69 h 88"/>
              <a:gd name="T64" fmla="*/ 0 w 119"/>
              <a:gd name="T65" fmla="*/ 88 h 8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9"/>
              <a:gd name="T100" fmla="*/ 0 h 88"/>
              <a:gd name="T101" fmla="*/ 119 w 119"/>
              <a:gd name="T102" fmla="*/ 88 h 8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9" h="88">
                <a:moveTo>
                  <a:pt x="0" y="88"/>
                </a:moveTo>
                <a:lnTo>
                  <a:pt x="22" y="0"/>
                </a:lnTo>
                <a:lnTo>
                  <a:pt x="81" y="0"/>
                </a:lnTo>
                <a:lnTo>
                  <a:pt x="89" y="0"/>
                </a:lnTo>
                <a:lnTo>
                  <a:pt x="95" y="2"/>
                </a:lnTo>
                <a:lnTo>
                  <a:pt x="103" y="6"/>
                </a:lnTo>
                <a:lnTo>
                  <a:pt x="109" y="11"/>
                </a:lnTo>
                <a:lnTo>
                  <a:pt x="115" y="19"/>
                </a:lnTo>
                <a:lnTo>
                  <a:pt x="119" y="31"/>
                </a:lnTo>
                <a:lnTo>
                  <a:pt x="119" y="45"/>
                </a:lnTo>
                <a:lnTo>
                  <a:pt x="119" y="51"/>
                </a:lnTo>
                <a:lnTo>
                  <a:pt x="117" y="57"/>
                </a:lnTo>
                <a:lnTo>
                  <a:pt x="113" y="65"/>
                </a:lnTo>
                <a:lnTo>
                  <a:pt x="107" y="73"/>
                </a:lnTo>
                <a:lnTo>
                  <a:pt x="99" y="79"/>
                </a:lnTo>
                <a:lnTo>
                  <a:pt x="87" y="85"/>
                </a:lnTo>
                <a:lnTo>
                  <a:pt x="73" y="88"/>
                </a:lnTo>
                <a:lnTo>
                  <a:pt x="0" y="88"/>
                </a:lnTo>
                <a:lnTo>
                  <a:pt x="59" y="69"/>
                </a:lnTo>
                <a:lnTo>
                  <a:pt x="63" y="67"/>
                </a:lnTo>
                <a:lnTo>
                  <a:pt x="69" y="65"/>
                </a:lnTo>
                <a:lnTo>
                  <a:pt x="77" y="59"/>
                </a:lnTo>
                <a:lnTo>
                  <a:pt x="79" y="53"/>
                </a:lnTo>
                <a:lnTo>
                  <a:pt x="83" y="47"/>
                </a:lnTo>
                <a:lnTo>
                  <a:pt x="83" y="37"/>
                </a:lnTo>
                <a:lnTo>
                  <a:pt x="81" y="31"/>
                </a:lnTo>
                <a:lnTo>
                  <a:pt x="79" y="25"/>
                </a:lnTo>
                <a:lnTo>
                  <a:pt x="77" y="23"/>
                </a:lnTo>
                <a:lnTo>
                  <a:pt x="69" y="21"/>
                </a:lnTo>
                <a:lnTo>
                  <a:pt x="53" y="21"/>
                </a:lnTo>
                <a:lnTo>
                  <a:pt x="43" y="69"/>
                </a:lnTo>
                <a:lnTo>
                  <a:pt x="59" y="69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2299" name="Freeform 13"/>
          <xdr:cNvSpPr>
            <a:spLocks/>
          </xdr:cNvSpPr>
        </xdr:nvSpPr>
        <xdr:spPr bwMode="auto">
          <a:xfrm>
            <a:off x="2763" y="2114"/>
            <a:ext cx="115" cy="90"/>
          </a:xfrm>
          <a:custGeom>
            <a:avLst/>
            <a:gdLst>
              <a:gd name="T0" fmla="*/ 38 w 114"/>
              <a:gd name="T1" fmla="*/ 73 h 88"/>
              <a:gd name="T2" fmla="*/ 28 w 114"/>
              <a:gd name="T3" fmla="*/ 88 h 88"/>
              <a:gd name="T4" fmla="*/ 0 w 114"/>
              <a:gd name="T5" fmla="*/ 88 h 88"/>
              <a:gd name="T6" fmla="*/ 52 w 114"/>
              <a:gd name="T7" fmla="*/ 0 h 88"/>
              <a:gd name="T8" fmla="*/ 98 w 114"/>
              <a:gd name="T9" fmla="*/ 0 h 88"/>
              <a:gd name="T10" fmla="*/ 114 w 114"/>
              <a:gd name="T11" fmla="*/ 88 h 88"/>
              <a:gd name="T12" fmla="*/ 74 w 114"/>
              <a:gd name="T13" fmla="*/ 88 h 88"/>
              <a:gd name="T14" fmla="*/ 70 w 114"/>
              <a:gd name="T15" fmla="*/ 73 h 88"/>
              <a:gd name="T16" fmla="*/ 38 w 114"/>
              <a:gd name="T17" fmla="*/ 73 h 88"/>
              <a:gd name="T18" fmla="*/ 66 w 114"/>
              <a:gd name="T19" fmla="*/ 51 h 88"/>
              <a:gd name="T20" fmla="*/ 62 w 114"/>
              <a:gd name="T21" fmla="*/ 29 h 88"/>
              <a:gd name="T22" fmla="*/ 50 w 114"/>
              <a:gd name="T23" fmla="*/ 51 h 88"/>
              <a:gd name="T24" fmla="*/ 66 w 114"/>
              <a:gd name="T25" fmla="*/ 51 h 88"/>
              <a:gd name="T26" fmla="*/ 38 w 114"/>
              <a:gd name="T27" fmla="*/ 73 h 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88"/>
              <a:gd name="T44" fmla="*/ 114 w 114"/>
              <a:gd name="T45" fmla="*/ 88 h 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88">
                <a:moveTo>
                  <a:pt x="38" y="73"/>
                </a:moveTo>
                <a:lnTo>
                  <a:pt x="28" y="88"/>
                </a:lnTo>
                <a:lnTo>
                  <a:pt x="0" y="88"/>
                </a:lnTo>
                <a:lnTo>
                  <a:pt x="52" y="0"/>
                </a:lnTo>
                <a:lnTo>
                  <a:pt x="98" y="0"/>
                </a:lnTo>
                <a:lnTo>
                  <a:pt x="114" y="88"/>
                </a:lnTo>
                <a:lnTo>
                  <a:pt x="74" y="88"/>
                </a:lnTo>
                <a:lnTo>
                  <a:pt x="70" y="73"/>
                </a:lnTo>
                <a:lnTo>
                  <a:pt x="38" y="73"/>
                </a:lnTo>
                <a:lnTo>
                  <a:pt x="66" y="51"/>
                </a:lnTo>
                <a:lnTo>
                  <a:pt x="62" y="29"/>
                </a:lnTo>
                <a:lnTo>
                  <a:pt x="50" y="51"/>
                </a:lnTo>
                <a:lnTo>
                  <a:pt x="66" y="51"/>
                </a:lnTo>
                <a:lnTo>
                  <a:pt x="38" y="73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</xdr:grpSp>
    <xdr:clientData/>
  </xdr:twoCellAnchor>
  <xdr:twoCellAnchor>
    <xdr:from>
      <xdr:col>0</xdr:col>
      <xdr:colOff>19050</xdr:colOff>
      <xdr:row>32</xdr:row>
      <xdr:rowOff>19050</xdr:rowOff>
    </xdr:from>
    <xdr:to>
      <xdr:col>10</xdr:col>
      <xdr:colOff>28575</xdr:colOff>
      <xdr:row>39</xdr:row>
      <xdr:rowOff>114300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19050" y="5419725"/>
          <a:ext cx="56388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DAIKIN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ЕВРО.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4</xdr:col>
      <xdr:colOff>304800</xdr:colOff>
      <xdr:row>5</xdr:row>
      <xdr:rowOff>114300</xdr:rowOff>
    </xdr:to>
    <xdr:pic>
      <xdr:nvPicPr>
        <xdr:cNvPr id="13239" name="Picture 13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110</xdr:row>
      <xdr:rowOff>95250</xdr:rowOff>
    </xdr:from>
    <xdr:to>
      <xdr:col>18</xdr:col>
      <xdr:colOff>152400</xdr:colOff>
      <xdr:row>110</xdr:row>
      <xdr:rowOff>95250</xdr:rowOff>
    </xdr:to>
    <xdr:sp macro="" textlink="">
      <xdr:nvSpPr>
        <xdr:cNvPr id="30785" name="Line 1"/>
        <xdr:cNvSpPr>
          <a:spLocks noChangeShapeType="1"/>
        </xdr:cNvSpPr>
      </xdr:nvSpPr>
      <xdr:spPr bwMode="auto">
        <a:xfrm>
          <a:off x="15240000" y="16964025"/>
          <a:ext cx="1943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114</xdr:row>
      <xdr:rowOff>95250</xdr:rowOff>
    </xdr:from>
    <xdr:to>
      <xdr:col>18</xdr:col>
      <xdr:colOff>152400</xdr:colOff>
      <xdr:row>114</xdr:row>
      <xdr:rowOff>95250</xdr:rowOff>
    </xdr:to>
    <xdr:sp macro="" textlink="">
      <xdr:nvSpPr>
        <xdr:cNvPr id="10327" name="Line 1"/>
        <xdr:cNvSpPr>
          <a:spLocks noChangeShapeType="1"/>
        </xdr:cNvSpPr>
      </xdr:nvSpPr>
      <xdr:spPr bwMode="auto">
        <a:xfrm>
          <a:off x="15468600" y="18402300"/>
          <a:ext cx="1943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zoomScale="85" zoomScaleNormal="85" zoomScaleSheetLayoutView="85" workbookViewId="0">
      <selection activeCell="B37" sqref="B37:I37"/>
    </sheetView>
  </sheetViews>
  <sheetFormatPr defaultRowHeight="12.75" x14ac:dyDescent="0.2"/>
  <cols>
    <col min="4" max="4" width="4.5703125" customWidth="1"/>
    <col min="5" max="5" width="5.140625" customWidth="1"/>
    <col min="6" max="6" width="11.5703125" customWidth="1"/>
    <col min="7" max="7" width="8.28515625" customWidth="1"/>
    <col min="11" max="11" width="10.85546875" customWidth="1"/>
    <col min="12" max="12" width="12.85546875" customWidth="1"/>
    <col min="13" max="13" width="5" style="703" customWidth="1"/>
  </cols>
  <sheetData>
    <row r="1" spans="1:12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x14ac:dyDescent="0.2">
      <c r="A2" s="438"/>
      <c r="B2" s="438"/>
      <c r="C2" s="438"/>
      <c r="D2" s="438"/>
      <c r="E2" s="438"/>
      <c r="F2" s="449"/>
      <c r="G2" s="449"/>
      <c r="H2" s="449"/>
      <c r="I2" s="449"/>
      <c r="J2" s="449"/>
      <c r="K2" s="438"/>
      <c r="L2" s="438"/>
    </row>
    <row r="3" spans="1:12" x14ac:dyDescent="0.2">
      <c r="A3" s="438"/>
      <c r="B3" s="438"/>
      <c r="C3" s="438"/>
      <c r="D3" s="438"/>
      <c r="E3" s="438"/>
      <c r="F3" s="449"/>
      <c r="G3" s="449"/>
      <c r="H3" s="449"/>
      <c r="I3" s="449"/>
      <c r="J3" s="449"/>
      <c r="K3" s="438"/>
    </row>
    <row r="4" spans="1:12" x14ac:dyDescent="0.2">
      <c r="A4" s="438"/>
      <c r="B4" s="438"/>
      <c r="C4" s="438"/>
      <c r="D4" s="438"/>
      <c r="E4" s="438"/>
      <c r="F4" s="449"/>
      <c r="G4" s="449"/>
      <c r="H4" s="449"/>
      <c r="I4" s="449"/>
      <c r="J4" s="449"/>
      <c r="K4" s="438"/>
    </row>
    <row r="5" spans="1:12" x14ac:dyDescent="0.2">
      <c r="A5" s="438"/>
      <c r="B5" s="438"/>
      <c r="C5" s="438"/>
      <c r="D5" s="438"/>
      <c r="E5" s="438"/>
      <c r="F5" s="449"/>
      <c r="G5" s="449"/>
      <c r="H5" s="449"/>
      <c r="I5" s="449"/>
      <c r="J5" s="449"/>
      <c r="K5" s="438"/>
    </row>
    <row r="6" spans="1:12" x14ac:dyDescent="0.2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1:12" ht="15" x14ac:dyDescent="0.2">
      <c r="A7" s="1226" t="s">
        <v>1705</v>
      </c>
      <c r="B7" s="1227"/>
      <c r="C7" s="1227"/>
      <c r="D7" s="1227"/>
      <c r="E7" s="1227"/>
      <c r="F7" s="1227"/>
      <c r="G7" s="1227"/>
      <c r="H7" s="1227"/>
      <c r="I7" s="1227"/>
      <c r="J7" s="1227"/>
      <c r="K7" s="438"/>
    </row>
    <row r="8" spans="1:12" x14ac:dyDescent="0.2">
      <c r="A8" s="438"/>
      <c r="B8" s="438"/>
      <c r="C8" s="438"/>
      <c r="D8" s="438"/>
      <c r="E8" s="438"/>
      <c r="F8" s="438"/>
      <c r="G8" s="438"/>
      <c r="H8" s="438"/>
      <c r="I8" s="438"/>
      <c r="J8" s="438"/>
      <c r="K8" s="438"/>
    </row>
    <row r="9" spans="1:12" x14ac:dyDescent="0.2">
      <c r="A9" s="1228" t="s">
        <v>1704</v>
      </c>
      <c r="B9" s="1228"/>
      <c r="C9" s="1228"/>
      <c r="D9" s="1228"/>
      <c r="E9" s="1228"/>
      <c r="F9" s="1228"/>
      <c r="G9" s="1228"/>
      <c r="H9" s="1228"/>
      <c r="I9" s="1228"/>
      <c r="J9" s="1228"/>
      <c r="K9" s="438"/>
    </row>
    <row r="10" spans="1:12" x14ac:dyDescent="0.2">
      <c r="A10" s="1228"/>
      <c r="B10" s="1228"/>
      <c r="C10" s="1228"/>
      <c r="D10" s="1228"/>
      <c r="E10" s="1228"/>
      <c r="F10" s="1228"/>
      <c r="G10" s="1228"/>
      <c r="H10" s="1228"/>
      <c r="I10" s="1228"/>
      <c r="J10" s="1228"/>
      <c r="K10" s="438"/>
    </row>
    <row r="11" spans="1:12" x14ac:dyDescent="0.2">
      <c r="A11" s="1228"/>
      <c r="B11" s="1228"/>
      <c r="C11" s="1228"/>
      <c r="D11" s="1228"/>
      <c r="E11" s="1228"/>
      <c r="F11" s="1228"/>
      <c r="G11" s="1228"/>
      <c r="H11" s="1228"/>
      <c r="I11" s="1228"/>
      <c r="J11" s="1228"/>
      <c r="K11" s="438"/>
    </row>
    <row r="12" spans="1:12" x14ac:dyDescent="0.2">
      <c r="A12" s="1228"/>
      <c r="B12" s="1228"/>
      <c r="C12" s="1228"/>
      <c r="D12" s="1228"/>
      <c r="E12" s="1228"/>
      <c r="F12" s="1228"/>
      <c r="G12" s="1228"/>
      <c r="H12" s="1228"/>
      <c r="I12" s="1228"/>
      <c r="J12" s="1228"/>
      <c r="K12" s="438"/>
    </row>
    <row r="13" spans="1:12" x14ac:dyDescent="0.2">
      <c r="A13" s="1228"/>
      <c r="B13" s="1228"/>
      <c r="C13" s="1228"/>
      <c r="D13" s="1228"/>
      <c r="E13" s="1228"/>
      <c r="F13" s="1228"/>
      <c r="G13" s="1228"/>
      <c r="H13" s="1228"/>
      <c r="I13" s="1228"/>
      <c r="J13" s="1228"/>
      <c r="K13" s="438"/>
    </row>
    <row r="14" spans="1:12" x14ac:dyDescent="0.2">
      <c r="A14" s="1228"/>
      <c r="B14" s="1228"/>
      <c r="C14" s="1228"/>
      <c r="D14" s="1228"/>
      <c r="E14" s="1228"/>
      <c r="F14" s="1228"/>
      <c r="G14" s="1228"/>
      <c r="H14" s="1228"/>
      <c r="I14" s="1228"/>
      <c r="J14" s="1228"/>
      <c r="K14" s="438"/>
    </row>
    <row r="15" spans="1:12" x14ac:dyDescent="0.2">
      <c r="A15" s="1228"/>
      <c r="B15" s="1228"/>
      <c r="C15" s="1228"/>
      <c r="D15" s="1228"/>
      <c r="E15" s="1228"/>
      <c r="F15" s="1228"/>
      <c r="G15" s="1228"/>
      <c r="H15" s="1228"/>
      <c r="I15" s="1228"/>
      <c r="J15" s="1228"/>
      <c r="K15" s="438"/>
    </row>
    <row r="16" spans="1:12" ht="13.5" thickBot="1" x14ac:dyDescent="0.25">
      <c r="A16" s="703"/>
      <c r="B16" s="703"/>
      <c r="C16" s="703"/>
      <c r="D16" s="703"/>
      <c r="E16" s="703"/>
      <c r="F16" s="703"/>
      <c r="G16" s="703"/>
      <c r="H16" s="703"/>
      <c r="I16" s="703"/>
      <c r="J16" s="438"/>
      <c r="K16" s="438"/>
    </row>
    <row r="17" spans="1:11" ht="15.75" thickTop="1" x14ac:dyDescent="0.25">
      <c r="A17" s="703"/>
      <c r="B17" s="1229" t="s">
        <v>959</v>
      </c>
      <c r="C17" s="1230"/>
      <c r="D17" s="1230"/>
      <c r="E17" s="1230"/>
      <c r="F17" s="1230"/>
      <c r="G17" s="1230"/>
      <c r="H17" s="1230"/>
      <c r="I17" s="1231"/>
      <c r="J17" s="438"/>
      <c r="K17" s="438"/>
    </row>
    <row r="18" spans="1:11" x14ac:dyDescent="0.2">
      <c r="A18" s="703"/>
      <c r="B18" s="1232" t="s">
        <v>131</v>
      </c>
      <c r="C18" s="1233"/>
      <c r="D18" s="1233"/>
      <c r="E18" s="1233"/>
      <c r="F18" s="1233"/>
      <c r="G18" s="1233"/>
      <c r="H18" s="1233"/>
      <c r="I18" s="1234"/>
      <c r="J18" s="438"/>
      <c r="K18" s="438"/>
    </row>
    <row r="19" spans="1:11" x14ac:dyDescent="0.2">
      <c r="A19" s="703"/>
      <c r="B19" s="1223" t="s">
        <v>121</v>
      </c>
      <c r="C19" s="1224"/>
      <c r="D19" s="1224"/>
      <c r="E19" s="1224"/>
      <c r="F19" s="1224"/>
      <c r="G19" s="1224"/>
      <c r="H19" s="1224"/>
      <c r="I19" s="1225"/>
      <c r="J19" s="438"/>
      <c r="K19" s="438"/>
    </row>
    <row r="20" spans="1:11" x14ac:dyDescent="0.2">
      <c r="A20" s="703"/>
      <c r="B20" s="1223" t="s">
        <v>122</v>
      </c>
      <c r="C20" s="1224"/>
      <c r="D20" s="1224"/>
      <c r="E20" s="1224"/>
      <c r="F20" s="1224"/>
      <c r="G20" s="1224"/>
      <c r="H20" s="1224"/>
      <c r="I20" s="1225"/>
      <c r="J20" s="438"/>
      <c r="K20" s="438"/>
    </row>
    <row r="21" spans="1:11" x14ac:dyDescent="0.2">
      <c r="A21" s="703"/>
      <c r="B21" s="1223" t="s">
        <v>123</v>
      </c>
      <c r="C21" s="1224"/>
      <c r="D21" s="1224"/>
      <c r="E21" s="1224"/>
      <c r="F21" s="1224"/>
      <c r="G21" s="1224"/>
      <c r="H21" s="1224"/>
      <c r="I21" s="1225"/>
      <c r="J21" s="438"/>
      <c r="K21" s="438"/>
    </row>
    <row r="22" spans="1:11" x14ac:dyDescent="0.2">
      <c r="A22" s="703"/>
      <c r="B22" s="1223" t="s">
        <v>124</v>
      </c>
      <c r="C22" s="1224"/>
      <c r="D22" s="1224"/>
      <c r="E22" s="1224"/>
      <c r="F22" s="1224"/>
      <c r="G22" s="1224"/>
      <c r="H22" s="1224"/>
      <c r="I22" s="1225"/>
      <c r="J22" s="438"/>
      <c r="K22" s="438"/>
    </row>
    <row r="23" spans="1:11" x14ac:dyDescent="0.2">
      <c r="A23" s="703"/>
      <c r="B23" s="1223" t="s">
        <v>125</v>
      </c>
      <c r="C23" s="1224"/>
      <c r="D23" s="1224"/>
      <c r="E23" s="1224"/>
      <c r="F23" s="1224"/>
      <c r="G23" s="1224"/>
      <c r="H23" s="1224"/>
      <c r="I23" s="1225"/>
      <c r="J23" s="438"/>
      <c r="K23" s="438"/>
    </row>
    <row r="24" spans="1:11" x14ac:dyDescent="0.2">
      <c r="A24" s="703"/>
      <c r="B24" s="1235" t="s">
        <v>126</v>
      </c>
      <c r="C24" s="1236"/>
      <c r="D24" s="1236"/>
      <c r="E24" s="1236"/>
      <c r="F24" s="1236"/>
      <c r="G24" s="1236"/>
      <c r="H24" s="1236"/>
      <c r="I24" s="1237"/>
      <c r="J24" s="438"/>
      <c r="K24" s="438"/>
    </row>
    <row r="25" spans="1:11" x14ac:dyDescent="0.2">
      <c r="A25" s="703"/>
      <c r="B25" s="1235" t="s">
        <v>127</v>
      </c>
      <c r="C25" s="1236"/>
      <c r="D25" s="1236"/>
      <c r="E25" s="1236"/>
      <c r="F25" s="1236"/>
      <c r="G25" s="1236"/>
      <c r="H25" s="1236"/>
      <c r="I25" s="1237"/>
      <c r="J25" s="438"/>
      <c r="K25" s="438"/>
    </row>
    <row r="26" spans="1:11" x14ac:dyDescent="0.2">
      <c r="A26" s="703"/>
      <c r="B26" s="1235" t="s">
        <v>128</v>
      </c>
      <c r="C26" s="1236"/>
      <c r="D26" s="1236"/>
      <c r="E26" s="1236"/>
      <c r="F26" s="1236"/>
      <c r="G26" s="1236"/>
      <c r="H26" s="1236"/>
      <c r="I26" s="1237"/>
      <c r="J26" s="438"/>
      <c r="K26" s="438"/>
    </row>
    <row r="27" spans="1:11" x14ac:dyDescent="0.2">
      <c r="A27" s="703"/>
      <c r="B27" s="1223" t="s">
        <v>129</v>
      </c>
      <c r="C27" s="1224"/>
      <c r="D27" s="1224"/>
      <c r="E27" s="1224"/>
      <c r="F27" s="1224"/>
      <c r="G27" s="1224"/>
      <c r="H27" s="1224"/>
      <c r="I27" s="1225"/>
      <c r="J27" s="438"/>
      <c r="K27" s="438"/>
    </row>
    <row r="28" spans="1:11" x14ac:dyDescent="0.2">
      <c r="A28" s="703"/>
      <c r="B28" s="1223" t="s">
        <v>130</v>
      </c>
      <c r="C28" s="1224"/>
      <c r="D28" s="1224"/>
      <c r="E28" s="1224"/>
      <c r="F28" s="1224"/>
      <c r="G28" s="1224"/>
      <c r="H28" s="1224"/>
      <c r="I28" s="1225"/>
      <c r="J28" s="438"/>
      <c r="K28" s="438"/>
    </row>
    <row r="29" spans="1:11" x14ac:dyDescent="0.2">
      <c r="A29" s="703"/>
      <c r="B29" s="1223" t="s">
        <v>1435</v>
      </c>
      <c r="C29" s="1224"/>
      <c r="D29" s="1224"/>
      <c r="E29" s="1224"/>
      <c r="F29" s="1224"/>
      <c r="G29" s="1224"/>
      <c r="H29" s="1224"/>
      <c r="I29" s="1225"/>
      <c r="J29" s="438"/>
      <c r="K29" s="438"/>
    </row>
    <row r="30" spans="1:11" x14ac:dyDescent="0.2">
      <c r="A30" s="703"/>
      <c r="B30" s="1223" t="s">
        <v>1436</v>
      </c>
      <c r="C30" s="1224"/>
      <c r="D30" s="1224"/>
      <c r="E30" s="1224"/>
      <c r="F30" s="1224"/>
      <c r="G30" s="1224"/>
      <c r="H30" s="1224"/>
      <c r="I30" s="1225"/>
      <c r="J30" s="703"/>
      <c r="K30" s="703"/>
    </row>
    <row r="31" spans="1:11" x14ac:dyDescent="0.2">
      <c r="A31" s="703"/>
      <c r="B31" s="1223" t="s">
        <v>1437</v>
      </c>
      <c r="C31" s="1224"/>
      <c r="D31" s="1224"/>
      <c r="E31" s="1224"/>
      <c r="F31" s="1224"/>
      <c r="G31" s="1224"/>
      <c r="H31" s="1224"/>
      <c r="I31" s="1225"/>
      <c r="J31" s="703"/>
      <c r="K31" s="703"/>
    </row>
    <row r="32" spans="1:11" x14ac:dyDescent="0.2">
      <c r="A32" s="703"/>
      <c r="B32" s="1223" t="s">
        <v>1438</v>
      </c>
      <c r="C32" s="1224"/>
      <c r="D32" s="1224"/>
      <c r="E32" s="1224"/>
      <c r="F32" s="1224"/>
      <c r="G32" s="1224"/>
      <c r="H32" s="1224"/>
      <c r="I32" s="1225"/>
      <c r="J32" s="703"/>
      <c r="K32" s="703"/>
    </row>
    <row r="33" spans="1:12" x14ac:dyDescent="0.2">
      <c r="A33" s="703"/>
      <c r="B33" s="1223" t="s">
        <v>1439</v>
      </c>
      <c r="C33" s="1224"/>
      <c r="D33" s="1224"/>
      <c r="E33" s="1224"/>
      <c r="F33" s="1224"/>
      <c r="G33" s="1224"/>
      <c r="H33" s="1224"/>
      <c r="I33" s="1225"/>
      <c r="J33" s="703"/>
      <c r="K33" s="703"/>
    </row>
    <row r="34" spans="1:12" x14ac:dyDescent="0.2">
      <c r="A34" s="703"/>
      <c r="B34" s="1223" t="s">
        <v>1440</v>
      </c>
      <c r="C34" s="1224"/>
      <c r="D34" s="1224"/>
      <c r="E34" s="1224"/>
      <c r="F34" s="1224"/>
      <c r="G34" s="1224"/>
      <c r="H34" s="1224"/>
      <c r="I34" s="1225"/>
      <c r="J34" s="703"/>
      <c r="K34" s="703"/>
    </row>
    <row r="35" spans="1:12" x14ac:dyDescent="0.2">
      <c r="A35" s="703"/>
      <c r="B35" s="1223" t="s">
        <v>1441</v>
      </c>
      <c r="C35" s="1224"/>
      <c r="D35" s="1224"/>
      <c r="E35" s="1224"/>
      <c r="F35" s="1224"/>
      <c r="G35" s="1224"/>
      <c r="H35" s="1224"/>
      <c r="I35" s="1225"/>
      <c r="J35" s="703"/>
      <c r="K35" s="703"/>
    </row>
    <row r="36" spans="1:12" x14ac:dyDescent="0.2">
      <c r="A36" s="703"/>
      <c r="B36" s="1223" t="s">
        <v>1442</v>
      </c>
      <c r="C36" s="1224"/>
      <c r="D36" s="1224"/>
      <c r="E36" s="1224"/>
      <c r="F36" s="1224"/>
      <c r="G36" s="1224"/>
      <c r="H36" s="1224"/>
      <c r="I36" s="1225"/>
      <c r="J36" s="703"/>
      <c r="K36" s="703"/>
    </row>
    <row r="37" spans="1:12" x14ac:dyDescent="0.2">
      <c r="A37" s="703"/>
      <c r="B37" s="1223" t="s">
        <v>1443</v>
      </c>
      <c r="C37" s="1224"/>
      <c r="D37" s="1224"/>
      <c r="E37" s="1224"/>
      <c r="F37" s="1224"/>
      <c r="G37" s="1224"/>
      <c r="H37" s="1224"/>
      <c r="I37" s="1225"/>
      <c r="J37" s="703"/>
      <c r="K37" s="703"/>
    </row>
    <row r="38" spans="1:12" x14ac:dyDescent="0.2">
      <c r="A38" s="703"/>
      <c r="B38" s="1238"/>
      <c r="C38" s="1239"/>
      <c r="D38" s="1239"/>
      <c r="E38" s="1239"/>
      <c r="F38" s="1239"/>
      <c r="G38" s="1239"/>
      <c r="H38" s="1239"/>
      <c r="I38" s="1240"/>
      <c r="J38" s="703"/>
      <c r="K38" s="703"/>
    </row>
    <row r="39" spans="1:12" x14ac:dyDescent="0.2">
      <c r="A39" s="703"/>
      <c r="B39" s="1232" t="s">
        <v>132</v>
      </c>
      <c r="C39" s="1233"/>
      <c r="D39" s="1233"/>
      <c r="E39" s="1233"/>
      <c r="F39" s="1233"/>
      <c r="G39" s="1233"/>
      <c r="H39" s="1233"/>
      <c r="I39" s="1234"/>
      <c r="J39" s="703"/>
      <c r="K39" s="703"/>
    </row>
    <row r="40" spans="1:12" x14ac:dyDescent="0.2">
      <c r="A40" s="438"/>
      <c r="B40" s="1223" t="s">
        <v>1699</v>
      </c>
      <c r="C40" s="1224"/>
      <c r="D40" s="1224"/>
      <c r="E40" s="1224"/>
      <c r="F40" s="1224"/>
      <c r="G40" s="1224"/>
      <c r="H40" s="1224"/>
      <c r="I40" s="1225"/>
      <c r="J40" s="438"/>
      <c r="K40" s="438"/>
    </row>
    <row r="41" spans="1:12" x14ac:dyDescent="0.2">
      <c r="A41" s="438"/>
      <c r="B41" s="1223" t="s">
        <v>1493</v>
      </c>
      <c r="C41" s="1224"/>
      <c r="D41" s="1224"/>
      <c r="E41" s="1224"/>
      <c r="F41" s="1224"/>
      <c r="G41" s="1224"/>
      <c r="H41" s="1224"/>
      <c r="I41" s="1225"/>
      <c r="J41" s="438"/>
      <c r="K41" s="438"/>
    </row>
    <row r="42" spans="1:12" x14ac:dyDescent="0.2">
      <c r="A42" s="438"/>
      <c r="B42" s="1223" t="s">
        <v>1494</v>
      </c>
      <c r="C42" s="1224"/>
      <c r="D42" s="1224"/>
      <c r="E42" s="1224"/>
      <c r="F42" s="1224"/>
      <c r="G42" s="1224"/>
      <c r="H42" s="1224"/>
      <c r="I42" s="1225"/>
      <c r="J42" s="438"/>
      <c r="K42" s="438"/>
      <c r="L42" s="438"/>
    </row>
    <row r="43" spans="1:12" s="703" customFormat="1" x14ac:dyDescent="0.2">
      <c r="B43" s="1223" t="s">
        <v>1495</v>
      </c>
      <c r="C43" s="1224"/>
      <c r="D43" s="1224"/>
      <c r="E43" s="1224"/>
      <c r="F43" s="1224"/>
      <c r="G43" s="1224"/>
      <c r="H43" s="1224"/>
      <c r="I43" s="1225"/>
    </row>
    <row r="44" spans="1:12" x14ac:dyDescent="0.2">
      <c r="A44" s="703"/>
      <c r="B44" s="1223" t="s">
        <v>1496</v>
      </c>
      <c r="C44" s="1224"/>
      <c r="D44" s="1224"/>
      <c r="E44" s="1224"/>
      <c r="F44" s="1224"/>
      <c r="G44" s="1224"/>
      <c r="H44" s="1224"/>
      <c r="I44" s="1225"/>
      <c r="J44" s="703"/>
      <c r="K44" s="703"/>
      <c r="L44" s="703"/>
    </row>
    <row r="45" spans="1:12" x14ac:dyDescent="0.2">
      <c r="A45" s="703"/>
      <c r="B45" s="1223" t="s">
        <v>1497</v>
      </c>
      <c r="C45" s="1224"/>
      <c r="D45" s="1224"/>
      <c r="E45" s="1224"/>
      <c r="F45" s="1224"/>
      <c r="G45" s="1224"/>
      <c r="H45" s="1224"/>
      <c r="I45" s="1225"/>
      <c r="J45" s="703"/>
      <c r="K45" s="703"/>
      <c r="L45" s="703"/>
    </row>
    <row r="46" spans="1:12" x14ac:dyDescent="0.2">
      <c r="A46" s="703"/>
      <c r="B46" s="1223" t="s">
        <v>1498</v>
      </c>
      <c r="C46" s="1224"/>
      <c r="D46" s="1224"/>
      <c r="E46" s="1224"/>
      <c r="F46" s="1224"/>
      <c r="G46" s="1224"/>
      <c r="H46" s="1224"/>
      <c r="I46" s="1225"/>
      <c r="J46" s="703"/>
      <c r="K46" s="703"/>
      <c r="L46" s="703"/>
    </row>
    <row r="47" spans="1:12" x14ac:dyDescent="0.2">
      <c r="A47" s="703"/>
      <c r="B47" s="1223" t="s">
        <v>1499</v>
      </c>
      <c r="C47" s="1224"/>
      <c r="D47" s="1224"/>
      <c r="E47" s="1224"/>
      <c r="F47" s="1224"/>
      <c r="G47" s="1224"/>
      <c r="H47" s="1224"/>
      <c r="I47" s="1225"/>
      <c r="J47" s="703"/>
      <c r="K47" s="703"/>
      <c r="L47" s="703"/>
    </row>
    <row r="48" spans="1:12" x14ac:dyDescent="0.2">
      <c r="A48" s="703"/>
      <c r="B48" s="1223" t="s">
        <v>1444</v>
      </c>
      <c r="C48" s="1224"/>
      <c r="D48" s="1224"/>
      <c r="E48" s="1224"/>
      <c r="F48" s="1224"/>
      <c r="G48" s="1224"/>
      <c r="H48" s="1224"/>
      <c r="I48" s="1225"/>
      <c r="J48" s="703"/>
      <c r="K48" s="703"/>
      <c r="L48" s="703"/>
    </row>
    <row r="49" spans="1:12" x14ac:dyDescent="0.2">
      <c r="A49" s="703"/>
      <c r="B49" s="1223" t="s">
        <v>1500</v>
      </c>
      <c r="C49" s="1224"/>
      <c r="D49" s="1224"/>
      <c r="E49" s="1224"/>
      <c r="F49" s="1224"/>
      <c r="G49" s="1224"/>
      <c r="H49" s="1224"/>
      <c r="I49" s="1225"/>
      <c r="J49" s="703"/>
      <c r="K49" s="703"/>
      <c r="L49" s="703"/>
    </row>
    <row r="50" spans="1:12" x14ac:dyDescent="0.2">
      <c r="A50" s="703"/>
      <c r="B50" s="1241" t="s">
        <v>1501</v>
      </c>
      <c r="C50" s="1242"/>
      <c r="D50" s="1242"/>
      <c r="E50" s="1242"/>
      <c r="F50" s="1242"/>
      <c r="G50" s="1242"/>
      <c r="H50" s="1242"/>
      <c r="I50" s="1243"/>
      <c r="J50" s="703"/>
      <c r="K50" s="703"/>
      <c r="L50" s="703"/>
    </row>
    <row r="51" spans="1:12" x14ac:dyDescent="0.2">
      <c r="A51" s="703"/>
      <c r="B51" s="1241" t="s">
        <v>1502</v>
      </c>
      <c r="C51" s="1242"/>
      <c r="D51" s="1242"/>
      <c r="E51" s="1242"/>
      <c r="F51" s="1242"/>
      <c r="G51" s="1242"/>
      <c r="H51" s="1242"/>
      <c r="I51" s="1243"/>
      <c r="J51" s="703"/>
      <c r="K51" s="703"/>
      <c r="L51" s="703"/>
    </row>
    <row r="52" spans="1:12" x14ac:dyDescent="0.2">
      <c r="A52" s="703"/>
      <c r="B52" s="1241"/>
      <c r="C52" s="1242"/>
      <c r="D52" s="1242"/>
      <c r="E52" s="1242"/>
      <c r="F52" s="1242"/>
      <c r="G52" s="1242"/>
      <c r="H52" s="1242"/>
      <c r="I52" s="1243"/>
      <c r="J52" s="703"/>
      <c r="K52" s="703"/>
    </row>
    <row r="53" spans="1:12" x14ac:dyDescent="0.2">
      <c r="A53" s="703"/>
      <c r="B53" s="1241" t="s">
        <v>1503</v>
      </c>
      <c r="C53" s="1242"/>
      <c r="D53" s="1242"/>
      <c r="E53" s="1242"/>
      <c r="F53" s="1242"/>
      <c r="G53" s="1242"/>
      <c r="H53" s="1242"/>
      <c r="I53" s="1243"/>
      <c r="J53" s="703"/>
      <c r="K53" s="703"/>
    </row>
    <row r="54" spans="1:12" x14ac:dyDescent="0.2">
      <c r="A54" s="703"/>
      <c r="B54" s="1241"/>
      <c r="C54" s="1242"/>
      <c r="D54" s="1242"/>
      <c r="E54" s="1242"/>
      <c r="F54" s="1242"/>
      <c r="G54" s="1242"/>
      <c r="H54" s="1242"/>
      <c r="I54" s="1243"/>
      <c r="J54" s="703"/>
      <c r="K54" s="703"/>
    </row>
    <row r="55" spans="1:12" x14ac:dyDescent="0.2">
      <c r="A55" s="703"/>
      <c r="B55" s="1241" t="s">
        <v>1504</v>
      </c>
      <c r="C55" s="1242"/>
      <c r="D55" s="1242"/>
      <c r="E55" s="1242"/>
      <c r="F55" s="1242"/>
      <c r="G55" s="1242"/>
      <c r="H55" s="1242"/>
      <c r="I55" s="1243"/>
      <c r="J55" s="703"/>
      <c r="K55" s="703"/>
    </row>
    <row r="56" spans="1:12" ht="13.5" thickBot="1" x14ac:dyDescent="0.25">
      <c r="A56" s="703"/>
      <c r="B56" s="1244" t="s">
        <v>1505</v>
      </c>
      <c r="C56" s="1245"/>
      <c r="D56" s="1245"/>
      <c r="E56" s="1245"/>
      <c r="F56" s="1245"/>
      <c r="G56" s="1245"/>
      <c r="H56" s="1245"/>
      <c r="I56" s="1246"/>
      <c r="J56" s="703"/>
      <c r="K56" s="703"/>
    </row>
    <row r="57" spans="1:12" ht="13.5" thickTop="1" x14ac:dyDescent="0.2">
      <c r="A57" s="703"/>
      <c r="B57" s="703"/>
      <c r="C57" s="703"/>
      <c r="D57" s="703"/>
      <c r="E57" s="703"/>
      <c r="F57" s="703"/>
      <c r="G57" s="703"/>
      <c r="H57" s="703"/>
      <c r="I57" s="703"/>
      <c r="J57" s="703"/>
      <c r="K57" s="703"/>
    </row>
    <row r="58" spans="1:12" x14ac:dyDescent="0.2">
      <c r="A58" s="703"/>
      <c r="B58" s="703"/>
      <c r="C58" s="703"/>
      <c r="D58" s="703"/>
      <c r="E58" s="703"/>
      <c r="F58" s="703"/>
      <c r="G58" s="703"/>
      <c r="H58" s="703"/>
      <c r="I58" s="703"/>
      <c r="J58" s="703"/>
      <c r="K58" s="703"/>
    </row>
    <row r="59" spans="1:12" x14ac:dyDescent="0.2">
      <c r="A59" s="703"/>
      <c r="B59" s="703"/>
      <c r="C59" s="703"/>
      <c r="D59" s="703"/>
      <c r="E59" s="703"/>
      <c r="F59" s="703"/>
      <c r="G59" s="703"/>
      <c r="H59" s="703"/>
      <c r="I59" s="703"/>
      <c r="J59" s="703"/>
      <c r="K59" s="703"/>
    </row>
    <row r="60" spans="1:12" x14ac:dyDescent="0.2">
      <c r="A60" s="703"/>
      <c r="B60" s="703"/>
      <c r="C60" s="703"/>
      <c r="D60" s="703"/>
      <c r="E60" s="703"/>
      <c r="F60" s="703"/>
      <c r="G60" s="703"/>
      <c r="H60" s="703"/>
      <c r="I60" s="703"/>
      <c r="J60" s="703"/>
      <c r="K60" s="703"/>
    </row>
    <row r="61" spans="1:12" x14ac:dyDescent="0.2">
      <c r="A61" s="703"/>
      <c r="B61" s="703"/>
      <c r="C61" s="703"/>
      <c r="D61" s="703"/>
      <c r="E61" s="703"/>
      <c r="F61" s="703"/>
      <c r="G61" s="703"/>
      <c r="H61" s="703"/>
      <c r="I61" s="703"/>
      <c r="J61" s="703"/>
      <c r="K61" s="703"/>
    </row>
    <row r="62" spans="1:12" x14ac:dyDescent="0.2">
      <c r="A62" s="703"/>
      <c r="B62" s="703"/>
      <c r="C62" s="703"/>
      <c r="D62" s="703"/>
      <c r="E62" s="703"/>
      <c r="F62" s="703"/>
      <c r="G62" s="703"/>
      <c r="H62" s="703"/>
      <c r="I62" s="703"/>
      <c r="J62" s="703"/>
      <c r="K62" s="703"/>
    </row>
    <row r="63" spans="1:12" x14ac:dyDescent="0.2">
      <c r="A63" s="703"/>
      <c r="B63" s="703"/>
      <c r="C63" s="703"/>
      <c r="D63" s="703"/>
      <c r="E63" s="703"/>
      <c r="F63" s="703"/>
      <c r="G63" s="703"/>
      <c r="H63" s="703"/>
      <c r="I63" s="703"/>
      <c r="J63" s="703"/>
      <c r="K63" s="703"/>
    </row>
    <row r="64" spans="1:12" x14ac:dyDescent="0.2">
      <c r="A64" s="703"/>
      <c r="B64" s="703"/>
      <c r="C64" s="703"/>
      <c r="D64" s="703"/>
      <c r="E64" s="703"/>
      <c r="F64" s="703"/>
      <c r="G64" s="703"/>
      <c r="H64" s="703"/>
      <c r="I64" s="703"/>
      <c r="J64" s="703"/>
      <c r="K64" s="703"/>
    </row>
    <row r="65" spans="1:11" x14ac:dyDescent="0.2">
      <c r="A65" s="703"/>
      <c r="B65" s="703"/>
      <c r="C65" s="703"/>
      <c r="D65" s="703"/>
      <c r="E65" s="703"/>
      <c r="F65" s="703"/>
      <c r="G65" s="703"/>
      <c r="H65" s="703"/>
      <c r="I65" s="703"/>
      <c r="J65" s="703"/>
      <c r="K65" s="703"/>
    </row>
    <row r="66" spans="1:11" x14ac:dyDescent="0.2">
      <c r="A66" s="703"/>
      <c r="B66" s="703"/>
      <c r="C66" s="703"/>
      <c r="D66" s="703"/>
      <c r="E66" s="703"/>
      <c r="F66" s="703"/>
      <c r="G66" s="703"/>
      <c r="H66" s="703"/>
      <c r="I66" s="703"/>
      <c r="J66" s="703"/>
      <c r="K66" s="703"/>
    </row>
  </sheetData>
  <sheetProtection password="CC0B" sheet="1" objects="1" scenarios="1"/>
  <mergeCells count="42">
    <mergeCell ref="B52:I52"/>
    <mergeCell ref="B53:I53"/>
    <mergeCell ref="B54:I54"/>
    <mergeCell ref="B55:I55"/>
    <mergeCell ref="B56:I56"/>
    <mergeCell ref="B51:I51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36:I36"/>
    <mergeCell ref="B37:I37"/>
    <mergeCell ref="B38:I38"/>
    <mergeCell ref="B39:I39"/>
    <mergeCell ref="B30:I30"/>
    <mergeCell ref="B31:I31"/>
    <mergeCell ref="B32:I32"/>
    <mergeCell ref="B33:I33"/>
    <mergeCell ref="B34:I34"/>
    <mergeCell ref="B35:I35"/>
    <mergeCell ref="B29:I29"/>
    <mergeCell ref="A7:J7"/>
    <mergeCell ref="A9:J15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</mergeCells>
  <hyperlinks>
    <hyperlink ref="B19" location="Воздухоочистители!A8" display="1. Воздухоочистители"/>
    <hyperlink ref="B20" location="Настенные!A8" display="2. Кондиционеры настенного типа"/>
    <hyperlink ref="B21" location="Универсальные!A8" display="3. Кондиционеры универсального типа"/>
    <hyperlink ref="B22" location="Напольные!A8" display="4. Кондиционеры напольного типа"/>
    <hyperlink ref="B23" location="Канальные!A8" display="5. Кондиционеры канального типа"/>
    <hyperlink ref="B24" location="Канальные!A8" display="5.1. Низконапорные"/>
    <hyperlink ref="B25" location="Канальные!A21" display="5.2. Средненапорные"/>
    <hyperlink ref="B26" location="Канальные!A151" display="5.3. Высоконапорные"/>
    <hyperlink ref="B27" location="Кассетные!A8" display="6. Кондиционеры кассетного типа"/>
    <hyperlink ref="B28" location="Подпотолочные!A8" display="7. Кондиционеры подпотолочного типа"/>
    <hyperlink ref="B29" location="Крышные!A8" display="8. Крышный кондиционер"/>
    <hyperlink ref="B30" location="Мультисистема!A8" display="9. Мультисистемы"/>
    <hyperlink ref="B31" location="'Системы с несколькими внутр бло'!A8" display="10. Сплит-системы с несколькими внутренними блоками"/>
    <hyperlink ref="B33" location="'Мультисистема для комм прим'!A8" display="12. Мультисистема для коммерческого применения"/>
    <hyperlink ref="B34" location="'Супер Мульти Плюс'!A8" display="13. Система &quot;Супер Мульти Плюс&quot;"/>
    <hyperlink ref="B35" location="'Extra Multi'!A8" display="14. Система &quot;Экстра Мульти&quot;"/>
    <hyperlink ref="B36" location="Низкотемпер_блоки!A8" display="15. Наружные блоки, оборудованные низкотемпературным комплектом"/>
    <hyperlink ref="B37" location="'Справочная информация'!A8" display="16. Дополнительные системы управления (Split, Sky)"/>
    <hyperlink ref="B41" location="'RWEYQ-P'!A1" display="18. Наружный блок RWEYQ-P"/>
    <hyperlink ref="B42" location="'mini VRV'!A8" display="19. Наружный блок миниVRV RXYSQ-P8"/>
    <hyperlink ref="B43" location="'RTSYQ-P'!A8" display="20. Наружный блок RTSYQ-P"/>
    <hyperlink ref="B44" location="'RXYQ-P'!A8" display="21. Наружный блок RXYQ-P9"/>
    <hyperlink ref="B45" location="'RXYHQ-P'!A8" display="22. Наружный блок RXYHQ-P9"/>
    <hyperlink ref="B46" location="'REYQ-P'!A8" display="23. Наружный блок REYQ-P"/>
    <hyperlink ref="B47" location="'REYHQ-P'!A8" display="24. Наружный блок REYHQ-P"/>
    <hyperlink ref="B49" location="'Внутренние блоки VRV'!A8" display="26. Внутренние блоки системы VRV"/>
    <hyperlink ref="B50" location="'Вентиляционные установки'!A8" display="27. Вентиляционные установки"/>
    <hyperlink ref="B51" location="EKEXV_EKEXMCB!A8" display="28. Оборудование VRV для непосредственного охлаждения воздуха в центральных кондиционерах"/>
    <hyperlink ref="B53" location="Фанкойлы!A8" display="29. Фанкойлы"/>
    <hyperlink ref="B55" location="'Компр-конд блок'!A8" display="30. Компрессорно-конденсаторный блок"/>
    <hyperlink ref="B56" location="'Справочная информация'!A44" display="31.Дополнительные системы управления (VRV)"/>
    <hyperlink ref="B32" location="'URURU-Multi'!D4" display="11. URURU Multi"/>
    <hyperlink ref="B40" location="'VRV-Q'!A1" display="17. Модернизация систем VRV на R22"/>
    <hyperlink ref="B48" location="'REYAQ+HXHD'!A1" display="25. Наружные блоки с функцией ГВС REYAQ-P"/>
    <hyperlink ref="B37:I37" location="'Сист упр Split'!A8" display="16. Дополнительные системы управления (Split, Sky)"/>
  </hyperlinks>
  <pageMargins left="0.7" right="0.7" top="0.75" bottom="0.75" header="0.3" footer="0.3"/>
  <pageSetup paperSize="9" scale="3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B14" sqref="B14"/>
    </sheetView>
  </sheetViews>
  <sheetFormatPr defaultRowHeight="12.75" x14ac:dyDescent="0.2"/>
  <cols>
    <col min="1" max="1" width="22.5703125" style="176" customWidth="1"/>
    <col min="2" max="2" width="12.28515625" style="187" customWidth="1"/>
    <col min="3" max="3" width="13.85546875" style="175" bestFit="1" customWidth="1"/>
    <col min="4" max="8" width="14.7109375" style="175" customWidth="1"/>
    <col min="9" max="12" width="14.7109375" style="176" customWidth="1"/>
    <col min="13" max="13" width="9.42578125" style="176" customWidth="1"/>
    <col min="14" max="16384" width="9.140625" style="176"/>
  </cols>
  <sheetData>
    <row r="1" spans="1:13" ht="13.5" thickBot="1" x14ac:dyDescent="0.25">
      <c r="A1" s="177"/>
      <c r="B1" s="179"/>
      <c r="C1" s="180"/>
      <c r="D1" s="1471" t="s">
        <v>900</v>
      </c>
      <c r="E1" s="1472"/>
      <c r="F1" s="1472"/>
      <c r="G1" s="1472"/>
      <c r="H1" s="1472"/>
      <c r="I1" s="1472"/>
      <c r="J1" s="1472"/>
      <c r="K1" s="1472"/>
      <c r="L1" s="1473"/>
    </row>
    <row r="2" spans="1:13" x14ac:dyDescent="0.2">
      <c r="A2" s="1361" t="s">
        <v>911</v>
      </c>
      <c r="B2" s="1362"/>
      <c r="C2" s="1363"/>
      <c r="D2" s="1474">
        <v>250</v>
      </c>
      <c r="E2" s="1476">
        <v>350</v>
      </c>
      <c r="F2" s="1476">
        <v>450</v>
      </c>
      <c r="G2" s="1476">
        <v>550</v>
      </c>
      <c r="H2" s="1476">
        <v>600</v>
      </c>
      <c r="I2" s="1476">
        <v>700</v>
      </c>
      <c r="J2" s="1476">
        <v>850</v>
      </c>
      <c r="K2" s="1476">
        <v>1000</v>
      </c>
      <c r="L2" s="1478">
        <v>1200</v>
      </c>
      <c r="M2" s="837"/>
    </row>
    <row r="3" spans="1:13" ht="13.5" thickBot="1" x14ac:dyDescent="0.25">
      <c r="A3" s="1364"/>
      <c r="B3" s="1365"/>
      <c r="C3" s="1366"/>
      <c r="D3" s="1475"/>
      <c r="E3" s="1477"/>
      <c r="F3" s="1477"/>
      <c r="G3" s="1477"/>
      <c r="H3" s="1477"/>
      <c r="I3" s="1477"/>
      <c r="J3" s="1477"/>
      <c r="K3" s="1477"/>
      <c r="L3" s="1479"/>
      <c r="M3" s="837"/>
    </row>
    <row r="4" spans="1:13" s="177" customFormat="1" ht="5.25" customHeight="1" x14ac:dyDescent="0.2">
      <c r="B4" s="179"/>
      <c r="C4" s="180"/>
      <c r="D4" s="180"/>
      <c r="E4" s="180"/>
      <c r="F4" s="180"/>
      <c r="G4" s="180"/>
      <c r="H4" s="180"/>
    </row>
    <row r="5" spans="1:13" s="49" customFormat="1" ht="13.5" thickBot="1" x14ac:dyDescent="0.25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</row>
    <row r="6" spans="1:13" s="49" customFormat="1" ht="13.5" thickBot="1" x14ac:dyDescent="0.25">
      <c r="A6" s="1464" t="s">
        <v>703</v>
      </c>
      <c r="B6" s="1465"/>
      <c r="C6" s="188" t="s">
        <v>951</v>
      </c>
      <c r="D6" s="189" t="s">
        <v>1121</v>
      </c>
      <c r="E6" s="189" t="s">
        <v>1122</v>
      </c>
      <c r="F6" s="189" t="s">
        <v>1123</v>
      </c>
      <c r="G6" s="189" t="s">
        <v>1124</v>
      </c>
      <c r="H6" s="189" t="s">
        <v>1125</v>
      </c>
      <c r="I6" s="190" t="s">
        <v>1126</v>
      </c>
      <c r="J6" s="703"/>
      <c r="K6" s="703"/>
      <c r="L6" s="703"/>
      <c r="M6" s="708"/>
    </row>
    <row r="7" spans="1:13" s="49" customFormat="1" x14ac:dyDescent="0.2">
      <c r="A7" s="1466" t="s">
        <v>785</v>
      </c>
      <c r="B7" s="181" t="s">
        <v>786</v>
      </c>
      <c r="C7" s="182" t="s">
        <v>691</v>
      </c>
      <c r="D7" s="171">
        <v>27.34</v>
      </c>
      <c r="E7" s="171">
        <v>35.58</v>
      </c>
      <c r="F7" s="171">
        <v>44.72</v>
      </c>
      <c r="G7" s="171">
        <v>55.69</v>
      </c>
      <c r="H7" s="171">
        <v>66.819999999999993</v>
      </c>
      <c r="I7" s="545">
        <v>72.599999999999994</v>
      </c>
      <c r="J7" s="703"/>
      <c r="K7" s="703"/>
      <c r="L7" s="703"/>
      <c r="M7" s="708"/>
    </row>
    <row r="8" spans="1:13" s="49" customFormat="1" x14ac:dyDescent="0.2">
      <c r="A8" s="1467"/>
      <c r="B8" s="183" t="s">
        <v>788</v>
      </c>
      <c r="C8" s="184" t="s">
        <v>691</v>
      </c>
      <c r="D8" s="185">
        <v>24.91</v>
      </c>
      <c r="E8" s="185">
        <v>34.79</v>
      </c>
      <c r="F8" s="185">
        <v>41.79</v>
      </c>
      <c r="G8" s="185">
        <v>53.93</v>
      </c>
      <c r="H8" s="185">
        <v>61.69</v>
      </c>
      <c r="I8" s="546">
        <v>69.61</v>
      </c>
      <c r="J8" s="703"/>
      <c r="K8" s="703"/>
      <c r="L8" s="703"/>
      <c r="M8" s="708"/>
    </row>
    <row r="9" spans="1:13" s="49" customFormat="1" ht="13.5" thickBot="1" x14ac:dyDescent="0.25">
      <c r="A9" s="1462" t="s">
        <v>787</v>
      </c>
      <c r="B9" s="1463"/>
      <c r="C9" s="186" t="s">
        <v>693</v>
      </c>
      <c r="D9" s="71">
        <f>'Интерактивный прайс-лист'!$F$26*VLOOKUP(D6,last!$B$1:$C$2090,2,0)</f>
        <v>13009</v>
      </c>
      <c r="E9" s="71">
        <f>'Интерактивный прайс-лист'!$F$26*VLOOKUP(E6,last!$B$1:$C$2090,2,0)</f>
        <v>15755</v>
      </c>
      <c r="F9" s="71">
        <f>'Интерактивный прайс-лист'!$F$26*VLOOKUP(F6,last!$B$1:$C$2090,2,0)</f>
        <v>21035</v>
      </c>
      <c r="G9" s="71">
        <f>'Интерактивный прайс-лист'!$F$26*VLOOKUP(G6,last!$B$1:$C$2090,2,0)</f>
        <v>23323</v>
      </c>
      <c r="H9" s="71">
        <f>'Интерактивный прайс-лист'!$F$26*VLOOKUP(H6,last!$B$1:$C$2090,2,0)</f>
        <v>26687</v>
      </c>
      <c r="I9" s="72">
        <f>'Интерактивный прайс-лист'!$F$26*VLOOKUP(I6,last!$B$1:$C$2090,2,0)</f>
        <v>29835</v>
      </c>
      <c r="J9" s="703"/>
      <c r="K9" s="703"/>
      <c r="L9" s="703"/>
      <c r="M9" s="708"/>
    </row>
    <row r="10" spans="1:13" s="49" customFormat="1" x14ac:dyDescent="0.2">
      <c r="A10" s="708"/>
      <c r="B10" s="708"/>
      <c r="C10" s="708"/>
      <c r="D10" s="708"/>
      <c r="E10" s="708"/>
      <c r="F10" s="708"/>
      <c r="G10" s="708"/>
      <c r="H10" s="708"/>
      <c r="I10" s="703"/>
      <c r="J10" s="703"/>
      <c r="K10" s="703"/>
      <c r="L10" s="703"/>
      <c r="M10" s="708"/>
    </row>
    <row r="11" spans="1:13" s="49" customFormat="1" ht="13.5" thickBot="1" x14ac:dyDescent="0.25">
      <c r="A11" s="693" t="s">
        <v>1087</v>
      </c>
      <c r="B11" s="693"/>
      <c r="C11" s="693"/>
      <c r="D11" s="693"/>
      <c r="E11" s="1207"/>
      <c r="F11" s="1207"/>
      <c r="G11" s="1207"/>
      <c r="H11" s="1207"/>
      <c r="I11" s="1207"/>
      <c r="J11" s="703"/>
      <c r="K11" s="703"/>
      <c r="L11" s="703"/>
      <c r="M11" s="708"/>
    </row>
    <row r="12" spans="1:13" s="49" customFormat="1" x14ac:dyDescent="0.2">
      <c r="A12" s="1468" t="s">
        <v>1772</v>
      </c>
      <c r="B12" s="1469"/>
      <c r="C12" s="1470"/>
      <c r="D12" s="1215" t="s">
        <v>1460</v>
      </c>
      <c r="E12" s="1216" t="s">
        <v>1707</v>
      </c>
      <c r="F12" s="1216" t="s">
        <v>1708</v>
      </c>
      <c r="G12" s="1216" t="s">
        <v>1461</v>
      </c>
      <c r="H12" s="1216" t="s">
        <v>1709</v>
      </c>
      <c r="I12" s="1217" t="s">
        <v>1462</v>
      </c>
      <c r="J12" s="703"/>
      <c r="K12" s="703"/>
      <c r="L12" s="703"/>
      <c r="M12" s="708"/>
    </row>
    <row r="13" spans="1:13" s="49" customFormat="1" ht="13.5" thickBot="1" x14ac:dyDescent="0.25">
      <c r="A13" s="132" t="s">
        <v>1771</v>
      </c>
      <c r="B13" s="113" t="s">
        <v>1773</v>
      </c>
      <c r="C13" s="135" t="s">
        <v>693</v>
      </c>
      <c r="D13" s="1218">
        <f>'Интерактивный прайс-лист'!$F$26*VLOOKUP(D12,last!$B$1:$C$1706,2,0)</f>
        <v>2470</v>
      </c>
      <c r="E13" s="1219">
        <f>'Интерактивный прайс-лист'!$F$26*VLOOKUP(E12,last!$B$1:$C$1706,2,0)</f>
        <v>2687</v>
      </c>
      <c r="F13" s="1219">
        <f>'Интерактивный прайс-лист'!$F$26*VLOOKUP(F12,last!$B$1:$C$1706,2,0)</f>
        <v>2822</v>
      </c>
      <c r="G13" s="1219">
        <f>'Интерактивный прайс-лист'!$F$26*VLOOKUP(G12,last!$B$1:$C$1706,2,0)</f>
        <v>2892</v>
      </c>
      <c r="H13" s="1219">
        <f>'Интерактивный прайс-лист'!$F$26*VLOOKUP(H12,last!$B$1:$C$1706,2,0)</f>
        <v>3110</v>
      </c>
      <c r="I13" s="1220">
        <f>'Интерактивный прайс-лист'!$F$26*VLOOKUP(I12,last!$B$1:$C$1706,2,0)</f>
        <v>3186</v>
      </c>
      <c r="J13" s="703"/>
      <c r="K13" s="703"/>
      <c r="L13" s="703"/>
      <c r="M13" s="708"/>
    </row>
    <row r="14" spans="1:13" s="49" customFormat="1" x14ac:dyDescent="0.2">
      <c r="A14" s="708"/>
      <c r="B14" s="708"/>
      <c r="C14" s="708"/>
      <c r="D14" s="708"/>
      <c r="E14" s="708"/>
      <c r="F14" s="708"/>
      <c r="G14" s="708"/>
      <c r="H14" s="708"/>
      <c r="I14" s="703"/>
      <c r="J14" s="703"/>
      <c r="K14" s="703"/>
      <c r="L14" s="703"/>
      <c r="M14" s="708"/>
    </row>
    <row r="15" spans="1:13" s="49" customFormat="1" ht="13.5" thickBot="1" x14ac:dyDescent="0.25">
      <c r="A15" s="708"/>
      <c r="B15" s="708"/>
      <c r="C15" s="708"/>
      <c r="D15" s="708"/>
      <c r="E15" s="708"/>
      <c r="F15" s="708"/>
      <c r="G15" s="708"/>
      <c r="H15" s="708"/>
      <c r="I15" s="703"/>
      <c r="J15" s="703"/>
      <c r="K15" s="703"/>
      <c r="L15" s="703"/>
      <c r="M15" s="708"/>
    </row>
    <row r="16" spans="1:13" s="49" customFormat="1" ht="13.5" thickBot="1" x14ac:dyDescent="0.25">
      <c r="A16" s="1464" t="s">
        <v>703</v>
      </c>
      <c r="B16" s="1465"/>
      <c r="C16" s="188" t="s">
        <v>953</v>
      </c>
      <c r="D16" s="189"/>
      <c r="E16" s="189"/>
      <c r="F16" s="189"/>
      <c r="G16" s="189"/>
      <c r="H16" s="189"/>
      <c r="I16" s="189"/>
      <c r="J16" s="189" t="s">
        <v>541</v>
      </c>
      <c r="K16" s="189" t="s">
        <v>633</v>
      </c>
      <c r="L16" s="190" t="s">
        <v>1422</v>
      </c>
      <c r="M16" s="708"/>
    </row>
    <row r="17" spans="1:13" s="49" customFormat="1" x14ac:dyDescent="0.2">
      <c r="A17" s="1466" t="s">
        <v>785</v>
      </c>
      <c r="B17" s="181" t="s">
        <v>786</v>
      </c>
      <c r="C17" s="182" t="s">
        <v>691</v>
      </c>
      <c r="D17" s="171"/>
      <c r="E17" s="171"/>
      <c r="F17" s="171"/>
      <c r="G17" s="171"/>
      <c r="H17" s="171"/>
      <c r="I17" s="171"/>
      <c r="J17" s="171">
        <v>82.938999999999993</v>
      </c>
      <c r="K17" s="171">
        <v>101.11</v>
      </c>
      <c r="L17" s="545">
        <v>109.60899999999999</v>
      </c>
      <c r="M17" s="708"/>
    </row>
    <row r="18" spans="1:13" s="49" customFormat="1" x14ac:dyDescent="0.2">
      <c r="A18" s="1467"/>
      <c r="B18" s="183" t="s">
        <v>788</v>
      </c>
      <c r="C18" s="184" t="s">
        <v>691</v>
      </c>
      <c r="D18" s="185"/>
      <c r="E18" s="185"/>
      <c r="F18" s="185"/>
      <c r="G18" s="185"/>
      <c r="H18" s="185"/>
      <c r="I18" s="185"/>
      <c r="J18" s="185">
        <v>92.316999999999993</v>
      </c>
      <c r="K18" s="185">
        <v>102.29</v>
      </c>
      <c r="L18" s="546">
        <v>126.31399999999999</v>
      </c>
      <c r="M18" s="708"/>
    </row>
    <row r="19" spans="1:13" s="49" customFormat="1" ht="13.5" thickBot="1" x14ac:dyDescent="0.25">
      <c r="A19" s="1462" t="s">
        <v>787</v>
      </c>
      <c r="B19" s="1463"/>
      <c r="C19" s="186" t="s">
        <v>693</v>
      </c>
      <c r="D19" s="71"/>
      <c r="E19" s="71"/>
      <c r="F19" s="71"/>
      <c r="G19" s="71"/>
      <c r="H19" s="71"/>
      <c r="I19" s="71"/>
      <c r="J19" s="71">
        <f>'Интерактивный прайс-лист'!$F$26*VLOOKUP(J16,last!$B$1:$C$2090,2,0)</f>
        <v>27416</v>
      </c>
      <c r="K19" s="71">
        <f>'Интерактивный прайс-лист'!$F$26*VLOOKUP(K16,last!$B$1:$C$2090,2,0)</f>
        <v>39726</v>
      </c>
      <c r="L19" s="72">
        <f>'Интерактивный прайс-лист'!$F$26*VLOOKUP(L16,last!$B$1:$C$2090,2,0)</f>
        <v>42634</v>
      </c>
      <c r="M19" s="708"/>
    </row>
    <row r="20" spans="1:13" s="49" customFormat="1" x14ac:dyDescent="0.2">
      <c r="A20" s="708"/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</row>
    <row r="21" spans="1:13" x14ac:dyDescent="0.2">
      <c r="A21" s="837"/>
      <c r="B21" s="1192"/>
      <c r="C21" s="931"/>
      <c r="D21" s="931"/>
      <c r="E21" s="931"/>
      <c r="F21" s="931"/>
      <c r="G21" s="931"/>
      <c r="H21" s="931"/>
      <c r="I21" s="837"/>
      <c r="J21" s="837"/>
      <c r="K21" s="837"/>
      <c r="L21" s="837"/>
      <c r="M21" s="837"/>
    </row>
  </sheetData>
  <sheetProtection password="CC0B" sheet="1" objects="1" scenarios="1"/>
  <mergeCells count="18">
    <mergeCell ref="D1:L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19:B19"/>
    <mergeCell ref="A6:B6"/>
    <mergeCell ref="A7:A8"/>
    <mergeCell ref="A9:B9"/>
    <mergeCell ref="A2:C3"/>
    <mergeCell ref="A17:A18"/>
    <mergeCell ref="A16:B16"/>
    <mergeCell ref="A12:C12"/>
  </mergeCells>
  <phoneticPr fontId="6" type="noConversion"/>
  <pageMargins left="0.75" right="0.75" top="1" bottom="1" header="0.5" footer="0.5"/>
  <pageSetup paperSize="9" scale="4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view="pageBreakPreview" zoomScale="70" zoomScaleNormal="70" zoomScaleSheetLayoutView="70" workbookViewId="0">
      <pane xSplit="2" ySplit="4" topLeftCell="C38" activePane="bottomRight" state="frozen"/>
      <selection pane="topRight" activeCell="C1" sqref="C1"/>
      <selection pane="bottomLeft" activeCell="A7" sqref="A7"/>
      <selection pane="bottomRight" activeCell="H87" sqref="H87"/>
    </sheetView>
  </sheetViews>
  <sheetFormatPr defaultRowHeight="12.75" x14ac:dyDescent="0.2"/>
  <cols>
    <col min="1" max="1" width="36.5703125" style="42" bestFit="1" customWidth="1"/>
    <col min="2" max="2" width="15.7109375" style="73" customWidth="1"/>
    <col min="3" max="3" width="15.7109375" style="653" customWidth="1"/>
    <col min="4" max="4" width="16.85546875" style="73" bestFit="1" customWidth="1"/>
    <col min="5" max="5" width="15.7109375" style="73" customWidth="1"/>
    <col min="6" max="6" width="16.140625" style="73" customWidth="1"/>
    <col min="7" max="8" width="15.7109375" style="73" customWidth="1"/>
    <col min="9" max="10" width="15.7109375" style="42" customWidth="1"/>
    <col min="11" max="16384" width="9.140625" style="42"/>
  </cols>
  <sheetData>
    <row r="1" spans="1:9" ht="13.5" thickBot="1" x14ac:dyDescent="0.25">
      <c r="A1" s="48"/>
      <c r="B1" s="46"/>
      <c r="C1" s="647"/>
      <c r="D1" s="46"/>
      <c r="E1" s="46"/>
      <c r="F1" s="46"/>
      <c r="G1" s="46"/>
      <c r="H1" s="46"/>
      <c r="I1" s="48"/>
    </row>
    <row r="2" spans="1:9" x14ac:dyDescent="0.2">
      <c r="A2" s="1361" t="s">
        <v>912</v>
      </c>
      <c r="B2" s="1362"/>
      <c r="C2" s="1363"/>
      <c r="D2" s="800"/>
      <c r="E2" s="800"/>
      <c r="F2" s="800"/>
      <c r="G2" s="800"/>
      <c r="H2" s="800"/>
      <c r="I2" s="801"/>
    </row>
    <row r="3" spans="1:9" ht="13.5" thickBot="1" x14ac:dyDescent="0.25">
      <c r="A3" s="1364"/>
      <c r="B3" s="1365"/>
      <c r="C3" s="1366"/>
      <c r="D3" s="800"/>
      <c r="E3" s="800"/>
      <c r="F3" s="800"/>
      <c r="G3" s="800"/>
      <c r="H3" s="800"/>
      <c r="I3" s="801"/>
    </row>
    <row r="4" spans="1:9" s="48" customFormat="1" ht="6.75" customHeight="1" x14ac:dyDescent="0.2">
      <c r="B4" s="46"/>
      <c r="C4" s="647"/>
      <c r="D4" s="46"/>
      <c r="E4" s="46"/>
      <c r="F4" s="46"/>
      <c r="G4" s="46"/>
      <c r="H4" s="46"/>
    </row>
    <row r="5" spans="1:9" s="49" customFormat="1" x14ac:dyDescent="0.2">
      <c r="A5" s="708"/>
      <c r="B5" s="708"/>
      <c r="C5" s="808"/>
      <c r="D5" s="708"/>
      <c r="E5" s="708"/>
      <c r="F5" s="708"/>
      <c r="G5" s="708"/>
      <c r="H5" s="708"/>
      <c r="I5" s="708"/>
    </row>
    <row r="6" spans="1:9" s="49" customFormat="1" ht="13.5" thickBot="1" x14ac:dyDescent="0.25">
      <c r="A6" s="707" t="s">
        <v>951</v>
      </c>
      <c r="B6" s="707"/>
      <c r="C6" s="808"/>
      <c r="D6" s="708"/>
      <c r="E6" s="708"/>
      <c r="F6" s="708"/>
      <c r="G6" s="708"/>
      <c r="H6" s="708"/>
      <c r="I6" s="708"/>
    </row>
    <row r="7" spans="1:9" ht="13.5" thickBot="1" x14ac:dyDescent="0.25">
      <c r="A7" s="548" t="s">
        <v>1034</v>
      </c>
      <c r="B7" s="547"/>
      <c r="C7" s="648" t="s">
        <v>658</v>
      </c>
      <c r="D7" s="195" t="s">
        <v>657</v>
      </c>
      <c r="E7" s="196" t="s">
        <v>297</v>
      </c>
      <c r="F7" s="168" t="s">
        <v>660</v>
      </c>
      <c r="G7" s="169" t="s">
        <v>659</v>
      </c>
      <c r="H7" s="170" t="s">
        <v>302</v>
      </c>
      <c r="I7" s="705"/>
    </row>
    <row r="8" spans="1:9" x14ac:dyDescent="0.2">
      <c r="A8" s="124" t="s">
        <v>689</v>
      </c>
      <c r="B8" s="59" t="s">
        <v>691</v>
      </c>
      <c r="C8" s="649">
        <v>7.1</v>
      </c>
      <c r="D8" s="60">
        <v>10</v>
      </c>
      <c r="E8" s="61">
        <v>12.5</v>
      </c>
      <c r="F8" s="91">
        <v>7.1</v>
      </c>
      <c r="G8" s="60">
        <v>10</v>
      </c>
      <c r="H8" s="61">
        <v>12.5</v>
      </c>
      <c r="I8" s="705"/>
    </row>
    <row r="9" spans="1:9" x14ac:dyDescent="0.2">
      <c r="A9" s="214" t="s">
        <v>700</v>
      </c>
      <c r="B9" s="215" t="s">
        <v>691</v>
      </c>
      <c r="C9" s="650">
        <v>8</v>
      </c>
      <c r="D9" s="200">
        <v>11.2</v>
      </c>
      <c r="E9" s="201">
        <v>14.6</v>
      </c>
      <c r="F9" s="199" t="s">
        <v>701</v>
      </c>
      <c r="G9" s="200" t="s">
        <v>701</v>
      </c>
      <c r="H9" s="201" t="s">
        <v>701</v>
      </c>
      <c r="I9" s="705"/>
    </row>
    <row r="10" spans="1:9" ht="13.5" thickBot="1" x14ac:dyDescent="0.25">
      <c r="A10" s="100" t="s">
        <v>703</v>
      </c>
      <c r="B10" s="102" t="s">
        <v>693</v>
      </c>
      <c r="C10" s="651">
        <f>'Интерактивный прайс-лист'!$F$26*VLOOKUP(C7,last!$B$1:$C$2090,2,0)</f>
        <v>2445</v>
      </c>
      <c r="D10" s="71">
        <f>'Интерактивный прайс-лист'!$F$26*VLOOKUP(D7,last!$B$1:$C$2090,2,0)</f>
        <v>2838</v>
      </c>
      <c r="E10" s="72">
        <f>'Интерактивный прайс-лист'!$F$26*VLOOKUP(E7,last!$B$1:$C$2090,2,0)</f>
        <v>3131</v>
      </c>
      <c r="F10" s="93">
        <f>'Интерактивный прайс-лист'!$F$26*VLOOKUP(F7,last!$B$1:$C$2090,2,0)</f>
        <v>2154</v>
      </c>
      <c r="G10" s="71">
        <f>'Интерактивный прайс-лист'!$F$26*VLOOKUP(G7,last!$B$1:$C$2090,2,0)</f>
        <v>2543</v>
      </c>
      <c r="H10" s="72">
        <f>'Интерактивный прайс-лист'!$F$26*VLOOKUP(H7,last!$B$1:$C$2090,2,0)</f>
        <v>2837</v>
      </c>
      <c r="I10" s="705"/>
    </row>
    <row r="11" spans="1:9" x14ac:dyDescent="0.2">
      <c r="A11" s="705"/>
      <c r="B11" s="705"/>
      <c r="C11" s="810"/>
      <c r="D11" s="705"/>
      <c r="E11" s="705"/>
      <c r="F11" s="708"/>
      <c r="G11" s="708"/>
      <c r="H11" s="708"/>
      <c r="I11" s="705"/>
    </row>
    <row r="12" spans="1:9" s="49" customFormat="1" x14ac:dyDescent="0.2">
      <c r="A12" s="708"/>
      <c r="B12" s="708"/>
      <c r="C12" s="808"/>
      <c r="D12" s="708"/>
      <c r="E12" s="708"/>
      <c r="F12" s="708"/>
      <c r="G12" s="708"/>
      <c r="H12" s="708"/>
      <c r="I12" s="708"/>
    </row>
    <row r="13" spans="1:9" s="49" customFormat="1" ht="13.5" thickBot="1" x14ac:dyDescent="0.25">
      <c r="A13" s="707" t="s">
        <v>951</v>
      </c>
      <c r="B13" s="707" t="s">
        <v>950</v>
      </c>
      <c r="C13" s="808"/>
      <c r="D13" s="708"/>
      <c r="E13" s="708"/>
      <c r="F13" s="708"/>
      <c r="G13" s="708"/>
      <c r="H13" s="708"/>
      <c r="I13" s="708"/>
    </row>
    <row r="14" spans="1:9" x14ac:dyDescent="0.2">
      <c r="A14" s="516" t="s">
        <v>1034</v>
      </c>
      <c r="B14" s="220"/>
      <c r="C14" s="522" t="s">
        <v>1517</v>
      </c>
      <c r="D14" s="1006" t="s">
        <v>1518</v>
      </c>
      <c r="E14" s="1006" t="s">
        <v>1532</v>
      </c>
      <c r="F14" s="1007" t="s">
        <v>1533</v>
      </c>
      <c r="G14" s="705"/>
      <c r="H14" s="705"/>
      <c r="I14" s="705"/>
    </row>
    <row r="15" spans="1:9" x14ac:dyDescent="0.2">
      <c r="A15" s="949" t="s">
        <v>689</v>
      </c>
      <c r="B15" s="59" t="s">
        <v>691</v>
      </c>
      <c r="C15" s="649">
        <v>7.1</v>
      </c>
      <c r="D15" s="1018">
        <v>10</v>
      </c>
      <c r="E15" s="1018">
        <v>12.5</v>
      </c>
      <c r="F15" s="61">
        <v>14</v>
      </c>
      <c r="G15" s="705"/>
      <c r="H15" s="705"/>
      <c r="I15" s="705"/>
    </row>
    <row r="16" spans="1:9" x14ac:dyDescent="0.2">
      <c r="A16" s="966" t="s">
        <v>700</v>
      </c>
      <c r="B16" s="215" t="s">
        <v>691</v>
      </c>
      <c r="C16" s="650">
        <v>8</v>
      </c>
      <c r="D16" s="200">
        <v>11.2</v>
      </c>
      <c r="E16" s="200">
        <v>14</v>
      </c>
      <c r="F16" s="201">
        <v>16</v>
      </c>
      <c r="G16" s="705"/>
      <c r="H16" s="705"/>
      <c r="I16" s="705"/>
    </row>
    <row r="17" spans="1:9" ht="13.5" thickBot="1" x14ac:dyDescent="0.25">
      <c r="A17" s="954" t="s">
        <v>703</v>
      </c>
      <c r="B17" s="1008" t="s">
        <v>693</v>
      </c>
      <c r="C17" s="651">
        <f>'Интерактивный прайс-лист'!$F$26*VLOOKUP(C14,last!$B$1:$C$2090,2,0)</f>
        <v>3891</v>
      </c>
      <c r="D17" s="993">
        <f>'Интерактивный прайс-лист'!$F$26*VLOOKUP(D14,last!$B$1:$C$2090,2,0)</f>
        <v>4443</v>
      </c>
      <c r="E17" s="993">
        <f>'Интерактивный прайс-лист'!$F$26*VLOOKUP(E14,last!$B$1:$C$2090,2,0)</f>
        <v>5001</v>
      </c>
      <c r="F17" s="994">
        <f>'Интерактивный прайс-лист'!$F$26*VLOOKUP(F14,last!$B$1:$C$2090,2,0)</f>
        <v>5605</v>
      </c>
      <c r="G17" s="705"/>
      <c r="H17" s="705"/>
      <c r="I17" s="705"/>
    </row>
    <row r="18" spans="1:9" x14ac:dyDescent="0.2">
      <c r="A18" s="705"/>
      <c r="B18" s="706"/>
      <c r="C18" s="767"/>
      <c r="D18" s="706"/>
      <c r="E18" s="706"/>
      <c r="F18" s="706"/>
      <c r="G18" s="705"/>
      <c r="H18" s="705"/>
      <c r="I18" s="705"/>
    </row>
    <row r="19" spans="1:9" s="49" customFormat="1" x14ac:dyDescent="0.2">
      <c r="A19" s="708"/>
      <c r="B19" s="708"/>
      <c r="C19" s="808"/>
      <c r="D19" s="708"/>
      <c r="E19" s="708"/>
      <c r="F19" s="708"/>
      <c r="G19" s="708"/>
      <c r="H19" s="708"/>
      <c r="I19" s="708"/>
    </row>
    <row r="20" spans="1:9" s="49" customFormat="1" ht="13.5" thickBot="1" x14ac:dyDescent="0.25">
      <c r="A20" s="707" t="s">
        <v>951</v>
      </c>
      <c r="B20" s="707" t="s">
        <v>950</v>
      </c>
      <c r="C20" s="808"/>
      <c r="D20" s="708"/>
      <c r="E20" s="708"/>
      <c r="F20" s="708"/>
      <c r="G20" s="708"/>
      <c r="H20" s="708"/>
      <c r="I20" s="708"/>
    </row>
    <row r="21" spans="1:9" x14ac:dyDescent="0.2">
      <c r="A21" s="516" t="s">
        <v>1034</v>
      </c>
      <c r="B21" s="220"/>
      <c r="C21" s="522" t="s">
        <v>1520</v>
      </c>
      <c r="D21" s="1006" t="s">
        <v>1519</v>
      </c>
      <c r="E21" s="1006" t="s">
        <v>1534</v>
      </c>
      <c r="F21" s="1007" t="s">
        <v>1535</v>
      </c>
      <c r="G21" s="705"/>
      <c r="H21" s="705"/>
      <c r="I21" s="705"/>
    </row>
    <row r="22" spans="1:9" x14ac:dyDescent="0.2">
      <c r="A22" s="949" t="s">
        <v>689</v>
      </c>
      <c r="B22" s="59" t="s">
        <v>691</v>
      </c>
      <c r="C22" s="649">
        <v>7.1</v>
      </c>
      <c r="D22" s="1018">
        <v>10</v>
      </c>
      <c r="E22" s="1018">
        <v>12.5</v>
      </c>
      <c r="F22" s="61">
        <v>14</v>
      </c>
      <c r="G22" s="705"/>
      <c r="H22" s="705"/>
      <c r="I22" s="705"/>
    </row>
    <row r="23" spans="1:9" x14ac:dyDescent="0.2">
      <c r="A23" s="966" t="s">
        <v>700</v>
      </c>
      <c r="B23" s="215" t="s">
        <v>691</v>
      </c>
      <c r="C23" s="650">
        <v>8</v>
      </c>
      <c r="D23" s="200">
        <v>11.2</v>
      </c>
      <c r="E23" s="200">
        <v>14</v>
      </c>
      <c r="F23" s="201">
        <v>16</v>
      </c>
      <c r="G23" s="705"/>
      <c r="H23" s="705"/>
      <c r="I23" s="705"/>
    </row>
    <row r="24" spans="1:9" ht="13.5" thickBot="1" x14ac:dyDescent="0.25">
      <c r="A24" s="954" t="s">
        <v>703</v>
      </c>
      <c r="B24" s="1008" t="s">
        <v>693</v>
      </c>
      <c r="C24" s="651">
        <f>'Интерактивный прайс-лист'!$F$26*VLOOKUP(C21,last!$B$1:$C$2090,2,0)</f>
        <v>3891</v>
      </c>
      <c r="D24" s="993">
        <f>'Интерактивный прайс-лист'!$F$26*VLOOKUP(D21,last!$B$1:$C$2090,2,0)</f>
        <v>4443</v>
      </c>
      <c r="E24" s="993">
        <f>'Интерактивный прайс-лист'!$F$26*VLOOKUP(E21,last!$B$1:$C$2090,2,0)</f>
        <v>5001</v>
      </c>
      <c r="F24" s="994">
        <f>'Интерактивный прайс-лист'!$F$26*VLOOKUP(F21,last!$B$1:$C$2090,2,0)</f>
        <v>5605</v>
      </c>
      <c r="G24" s="705"/>
      <c r="H24" s="705"/>
      <c r="I24" s="705"/>
    </row>
    <row r="25" spans="1:9" x14ac:dyDescent="0.2">
      <c r="A25" s="705"/>
      <c r="B25" s="706"/>
      <c r="C25" s="767"/>
      <c r="D25" s="706"/>
      <c r="E25" s="706"/>
      <c r="F25" s="706"/>
      <c r="G25" s="705"/>
      <c r="H25" s="705"/>
      <c r="I25" s="705"/>
    </row>
    <row r="26" spans="1:9" s="49" customFormat="1" x14ac:dyDescent="0.2">
      <c r="A26" s="708"/>
      <c r="B26" s="708"/>
      <c r="C26" s="808"/>
      <c r="D26" s="708"/>
      <c r="E26" s="708"/>
      <c r="F26" s="708"/>
      <c r="G26" s="708"/>
      <c r="H26" s="708"/>
      <c r="I26" s="708"/>
    </row>
    <row r="27" spans="1:9" s="49" customFormat="1" ht="13.5" thickBot="1" x14ac:dyDescent="0.25">
      <c r="A27" s="707" t="s">
        <v>951</v>
      </c>
      <c r="B27" s="707" t="s">
        <v>950</v>
      </c>
      <c r="C27" s="808"/>
      <c r="D27" s="708"/>
      <c r="E27" s="708"/>
      <c r="F27" s="708"/>
      <c r="G27" s="708"/>
      <c r="H27" s="708"/>
      <c r="I27" s="708"/>
    </row>
    <row r="28" spans="1:9" x14ac:dyDescent="0.2">
      <c r="A28" s="516" t="s">
        <v>1034</v>
      </c>
      <c r="B28" s="220"/>
      <c r="C28" s="1005" t="s">
        <v>1522</v>
      </c>
      <c r="D28" s="1006" t="s">
        <v>1523</v>
      </c>
      <c r="E28" s="1006" t="s">
        <v>1536</v>
      </c>
      <c r="F28" s="1007" t="s">
        <v>1537</v>
      </c>
      <c r="G28" s="705"/>
      <c r="H28" s="705"/>
      <c r="I28" s="705"/>
    </row>
    <row r="29" spans="1:9" x14ac:dyDescent="0.2">
      <c r="A29" s="949" t="s">
        <v>689</v>
      </c>
      <c r="B29" s="59" t="s">
        <v>691</v>
      </c>
      <c r="C29" s="649">
        <v>7.1</v>
      </c>
      <c r="D29" s="1018">
        <v>10</v>
      </c>
      <c r="E29" s="1018">
        <v>12.5</v>
      </c>
      <c r="F29" s="61">
        <v>14</v>
      </c>
      <c r="G29" s="705"/>
      <c r="H29" s="705"/>
      <c r="I29" s="705"/>
    </row>
    <row r="30" spans="1:9" x14ac:dyDescent="0.2">
      <c r="A30" s="966" t="s">
        <v>700</v>
      </c>
      <c r="B30" s="215" t="s">
        <v>691</v>
      </c>
      <c r="C30" s="650">
        <v>8</v>
      </c>
      <c r="D30" s="200">
        <v>11.2</v>
      </c>
      <c r="E30" s="200">
        <v>14</v>
      </c>
      <c r="F30" s="201">
        <v>16</v>
      </c>
      <c r="G30" s="705"/>
      <c r="H30" s="705"/>
      <c r="I30" s="705"/>
    </row>
    <row r="31" spans="1:9" ht="13.5" thickBot="1" x14ac:dyDescent="0.25">
      <c r="A31" s="954" t="s">
        <v>703</v>
      </c>
      <c r="B31" s="1008" t="s">
        <v>693</v>
      </c>
      <c r="C31" s="651">
        <f>'Интерактивный прайс-лист'!$F$26*VLOOKUP(C28,last!$B$1:$C$2090,2,0)</f>
        <v>3175</v>
      </c>
      <c r="D31" s="993">
        <f>'Интерактивный прайс-лист'!$F$26*VLOOKUP(D28,last!$B$1:$C$2090,2,0)</f>
        <v>3660</v>
      </c>
      <c r="E31" s="993">
        <f>'Интерактивный прайс-лист'!$F$26*VLOOKUP(E28,last!$B$1:$C$2090,2,0)</f>
        <v>4146</v>
      </c>
      <c r="F31" s="994">
        <f>'Интерактивный прайс-лист'!$F$26*VLOOKUP(F28,last!$B$1:$C$2090,2,0)</f>
        <v>4788</v>
      </c>
      <c r="G31" s="705"/>
      <c r="H31" s="705"/>
      <c r="I31" s="705"/>
    </row>
    <row r="32" spans="1:9" x14ac:dyDescent="0.2">
      <c r="A32" s="705"/>
      <c r="B32" s="706"/>
      <c r="C32" s="767"/>
      <c r="D32" s="706"/>
      <c r="E32" s="706"/>
      <c r="F32" s="706"/>
      <c r="G32" s="705"/>
      <c r="H32" s="705"/>
      <c r="I32" s="705"/>
    </row>
    <row r="33" spans="1:9" s="49" customFormat="1" x14ac:dyDescent="0.2">
      <c r="A33" s="708"/>
      <c r="B33" s="708"/>
      <c r="C33" s="808"/>
      <c r="D33" s="708"/>
      <c r="E33" s="708"/>
      <c r="F33" s="708"/>
      <c r="G33" s="708"/>
      <c r="H33" s="708"/>
      <c r="I33" s="708"/>
    </row>
    <row r="34" spans="1:9" s="49" customFormat="1" ht="13.5" thickBot="1" x14ac:dyDescent="0.25">
      <c r="A34" s="707" t="s">
        <v>951</v>
      </c>
      <c r="B34" s="707" t="s">
        <v>950</v>
      </c>
      <c r="C34" s="808"/>
      <c r="D34" s="708"/>
      <c r="E34" s="708"/>
      <c r="F34" s="708"/>
      <c r="G34" s="708"/>
      <c r="H34" s="708"/>
      <c r="I34" s="708"/>
    </row>
    <row r="35" spans="1:9" x14ac:dyDescent="0.2">
      <c r="A35" s="516" t="s">
        <v>1034</v>
      </c>
      <c r="B35" s="220"/>
      <c r="C35" s="1005"/>
      <c r="D35" s="1006" t="s">
        <v>1521</v>
      </c>
      <c r="E35" s="1006" t="s">
        <v>1538</v>
      </c>
      <c r="F35" s="1007" t="s">
        <v>1539</v>
      </c>
      <c r="G35" s="705"/>
      <c r="H35" s="705"/>
      <c r="I35" s="705"/>
    </row>
    <row r="36" spans="1:9" x14ac:dyDescent="0.2">
      <c r="A36" s="949" t="s">
        <v>689</v>
      </c>
      <c r="B36" s="59" t="s">
        <v>691</v>
      </c>
      <c r="C36" s="649"/>
      <c r="D36" s="1018">
        <v>10</v>
      </c>
      <c r="E36" s="1018">
        <v>12.5</v>
      </c>
      <c r="F36" s="61">
        <v>14</v>
      </c>
      <c r="G36" s="705"/>
      <c r="H36" s="705"/>
      <c r="I36" s="705"/>
    </row>
    <row r="37" spans="1:9" x14ac:dyDescent="0.2">
      <c r="A37" s="966" t="s">
        <v>700</v>
      </c>
      <c r="B37" s="215" t="s">
        <v>691</v>
      </c>
      <c r="C37" s="650"/>
      <c r="D37" s="200">
        <v>11.2</v>
      </c>
      <c r="E37" s="200">
        <v>14</v>
      </c>
      <c r="F37" s="201">
        <v>16</v>
      </c>
      <c r="G37" s="705"/>
      <c r="H37" s="705"/>
      <c r="I37" s="705"/>
    </row>
    <row r="38" spans="1:9" ht="13.5" thickBot="1" x14ac:dyDescent="0.25">
      <c r="A38" s="954" t="s">
        <v>703</v>
      </c>
      <c r="B38" s="1008" t="s">
        <v>693</v>
      </c>
      <c r="C38" s="651"/>
      <c r="D38" s="993">
        <f>'Интерактивный прайс-лист'!$F$26*VLOOKUP(D35,last!$B$1:$C$2090,2,0)</f>
        <v>3660</v>
      </c>
      <c r="E38" s="993">
        <f>'Интерактивный прайс-лист'!$F$26*VLOOKUP(E35,last!$B$1:$C$2090,2,0)</f>
        <v>4146</v>
      </c>
      <c r="F38" s="994">
        <f>'Интерактивный прайс-лист'!$F$26*VLOOKUP(F35,last!$B$1:$C$2090,2,0)</f>
        <v>4788</v>
      </c>
      <c r="G38" s="705"/>
      <c r="H38" s="705"/>
      <c r="I38" s="705"/>
    </row>
    <row r="39" spans="1:9" x14ac:dyDescent="0.2">
      <c r="A39" s="705"/>
      <c r="B39" s="706"/>
      <c r="C39" s="767"/>
      <c r="D39" s="706"/>
      <c r="E39" s="706"/>
      <c r="F39" s="706"/>
      <c r="G39" s="705"/>
      <c r="H39" s="705"/>
      <c r="I39" s="705"/>
    </row>
    <row r="40" spans="1:9" x14ac:dyDescent="0.2">
      <c r="A40" s="705"/>
      <c r="B40" s="706"/>
      <c r="C40" s="767"/>
      <c r="D40" s="706"/>
      <c r="E40" s="706"/>
      <c r="F40" s="706"/>
      <c r="G40" s="705"/>
      <c r="H40" s="705"/>
      <c r="I40" s="705"/>
    </row>
    <row r="41" spans="1:9" s="49" customFormat="1" ht="13.5" thickBot="1" x14ac:dyDescent="0.25">
      <c r="A41" s="707" t="s">
        <v>951</v>
      </c>
      <c r="B41" s="707" t="s">
        <v>950</v>
      </c>
      <c r="C41" s="808"/>
      <c r="D41" s="708"/>
      <c r="E41" s="708"/>
      <c r="F41" s="708"/>
      <c r="G41" s="708"/>
      <c r="H41" s="708"/>
      <c r="I41" s="708"/>
    </row>
    <row r="42" spans="1:9" s="217" customFormat="1" x14ac:dyDescent="0.2">
      <c r="A42" s="516" t="s">
        <v>1034</v>
      </c>
      <c r="B42" s="220"/>
      <c r="C42" s="1005" t="s">
        <v>440</v>
      </c>
      <c r="D42" s="1007" t="s">
        <v>441</v>
      </c>
      <c r="E42" s="809"/>
      <c r="F42" s="809"/>
      <c r="G42" s="809"/>
      <c r="H42" s="809"/>
      <c r="I42" s="809"/>
    </row>
    <row r="43" spans="1:9" x14ac:dyDescent="0.2">
      <c r="A43" s="124" t="s">
        <v>689</v>
      </c>
      <c r="B43" s="59" t="s">
        <v>691</v>
      </c>
      <c r="C43" s="654">
        <v>20</v>
      </c>
      <c r="D43" s="104">
        <v>24.1</v>
      </c>
      <c r="E43" s="705"/>
      <c r="F43" s="705"/>
      <c r="G43" s="705"/>
      <c r="H43" s="705"/>
      <c r="I43" s="705"/>
    </row>
    <row r="44" spans="1:9" x14ac:dyDescent="0.2">
      <c r="A44" s="214" t="s">
        <v>700</v>
      </c>
      <c r="B44" s="215" t="s">
        <v>691</v>
      </c>
      <c r="C44" s="655">
        <v>23</v>
      </c>
      <c r="D44" s="106">
        <v>26.4</v>
      </c>
      <c r="E44" s="705"/>
      <c r="F44" s="705"/>
      <c r="G44" s="705"/>
      <c r="H44" s="705"/>
      <c r="I44" s="705"/>
    </row>
    <row r="45" spans="1:9" ht="13.5" thickBot="1" x14ac:dyDescent="0.25">
      <c r="A45" s="100" t="s">
        <v>703</v>
      </c>
      <c r="B45" s="102" t="s">
        <v>693</v>
      </c>
      <c r="C45" s="651">
        <f>'Интерактивный прайс-лист'!$F$26*VLOOKUP(C42,last!$B$1:$C$2090,2,0)</f>
        <v>7433</v>
      </c>
      <c r="D45" s="994">
        <f>'Интерактивный прайс-лист'!$F$26*VLOOKUP(D42,last!$B$1:$C$2090,2,0)</f>
        <v>8020</v>
      </c>
      <c r="E45" s="705"/>
      <c r="F45" s="705"/>
      <c r="G45" s="705"/>
      <c r="H45" s="705"/>
      <c r="I45" s="705"/>
    </row>
    <row r="46" spans="1:9" x14ac:dyDescent="0.2">
      <c r="A46" s="705"/>
      <c r="B46" s="706"/>
      <c r="C46" s="767"/>
      <c r="D46" s="706"/>
      <c r="E46" s="706"/>
      <c r="F46" s="706"/>
      <c r="G46" s="705"/>
      <c r="H46" s="705"/>
      <c r="I46" s="705"/>
    </row>
    <row r="47" spans="1:9" s="49" customFormat="1" ht="13.5" thickBot="1" x14ac:dyDescent="0.25">
      <c r="A47" s="707" t="s">
        <v>951</v>
      </c>
      <c r="B47" s="708"/>
      <c r="C47" s="808"/>
      <c r="D47" s="708"/>
      <c r="E47" s="708"/>
      <c r="F47" s="708"/>
      <c r="G47" s="708"/>
      <c r="H47" s="708"/>
      <c r="I47" s="708"/>
    </row>
    <row r="48" spans="1:9" x14ac:dyDescent="0.2">
      <c r="A48" s="221" t="s">
        <v>1127</v>
      </c>
      <c r="B48" s="1510" t="s">
        <v>673</v>
      </c>
      <c r="C48" s="1511"/>
      <c r="D48" s="1511"/>
      <c r="E48" s="1511"/>
      <c r="F48" s="1511"/>
      <c r="G48" s="1512"/>
      <c r="H48" s="706"/>
      <c r="I48" s="705"/>
    </row>
    <row r="49" spans="1:9" ht="13.5" thickBot="1" x14ac:dyDescent="0.25">
      <c r="A49" s="222"/>
      <c r="B49" s="969" t="s">
        <v>762</v>
      </c>
      <c r="C49" s="203" t="s">
        <v>763</v>
      </c>
      <c r="D49" s="1513" t="s">
        <v>1128</v>
      </c>
      <c r="E49" s="1514"/>
      <c r="F49" s="1515" t="s">
        <v>1129</v>
      </c>
      <c r="G49" s="1516"/>
      <c r="H49" s="706"/>
      <c r="I49" s="705"/>
    </row>
    <row r="50" spans="1:9" ht="13.5" thickBot="1" x14ac:dyDescent="0.25">
      <c r="A50" s="1517" t="s">
        <v>765</v>
      </c>
      <c r="B50" s="1518"/>
      <c r="C50" s="1518"/>
      <c r="D50" s="1518"/>
      <c r="E50" s="1518"/>
      <c r="F50" s="1518"/>
      <c r="G50" s="1518"/>
      <c r="H50" s="706"/>
      <c r="I50" s="705"/>
    </row>
    <row r="51" spans="1:9" x14ac:dyDescent="0.2">
      <c r="A51" s="1500" t="s">
        <v>1515</v>
      </c>
      <c r="B51" s="1502">
        <f>'Интерактивный прайс-лист'!$F$26*VLOOKUP(A51,last!$B$1:$C$1706,2,0)</f>
        <v>2155</v>
      </c>
      <c r="C51" s="656"/>
      <c r="D51" s="484"/>
      <c r="E51" s="558"/>
      <c r="F51" s="556"/>
      <c r="G51" s="552"/>
      <c r="H51" s="706"/>
      <c r="I51" s="705"/>
    </row>
    <row r="52" spans="1:9" x14ac:dyDescent="0.2">
      <c r="A52" s="1501"/>
      <c r="B52" s="1503"/>
      <c r="C52" s="657"/>
      <c r="D52" s="549" t="s">
        <v>139</v>
      </c>
      <c r="E52" s="559">
        <f>'Интерактивный прайс-лист'!$F$26*VLOOKUP(D52,last!$B$1:$C$1706,2,0)</f>
        <v>94</v>
      </c>
      <c r="F52" s="1168" t="s">
        <v>1611</v>
      </c>
      <c r="G52" s="1167">
        <f>'Интерактивный прайс-лист'!$F$26*VLOOKUP(F52,last!$B$1:$C$1706,2,0)</f>
        <v>276</v>
      </c>
      <c r="H52" s="706"/>
      <c r="I52" s="705"/>
    </row>
    <row r="53" spans="1:9" x14ac:dyDescent="0.2">
      <c r="A53" s="1504" t="s">
        <v>1516</v>
      </c>
      <c r="B53" s="1506">
        <f>'Интерактивный прайс-лист'!$F$26*VLOOKUP(A53,last!$B$1:$C$1706,2,0)</f>
        <v>2375</v>
      </c>
      <c r="C53" s="589"/>
      <c r="D53" s="1085" t="s">
        <v>1524</v>
      </c>
      <c r="E53" s="559">
        <f>'Интерактивный прайс-лист'!$F$26*VLOOKUP(D53,last!$B$1:$C$1706,2,0)</f>
        <v>267</v>
      </c>
      <c r="F53" s="1166"/>
      <c r="G53" s="553"/>
      <c r="H53" s="706"/>
      <c r="I53" s="705"/>
    </row>
    <row r="54" spans="1:9" ht="13.5" thickBot="1" x14ac:dyDescent="0.25">
      <c r="A54" s="1505"/>
      <c r="B54" s="1507"/>
      <c r="C54" s="658"/>
      <c r="D54" s="485"/>
      <c r="E54" s="560"/>
      <c r="F54" s="557"/>
      <c r="G54" s="554"/>
      <c r="H54" s="706"/>
      <c r="I54" s="705"/>
    </row>
    <row r="55" spans="1:9" ht="13.5" customHeight="1" thickBot="1" x14ac:dyDescent="0.25">
      <c r="A55" s="1508" t="s">
        <v>776</v>
      </c>
      <c r="B55" s="1509"/>
      <c r="C55" s="1509"/>
      <c r="D55" s="1509"/>
      <c r="E55" s="1509"/>
      <c r="F55" s="1509"/>
      <c r="G55" s="1509"/>
      <c r="H55" s="706"/>
      <c r="I55" s="705"/>
    </row>
    <row r="56" spans="1:9" x14ac:dyDescent="0.2">
      <c r="A56" s="1169" t="s">
        <v>1525</v>
      </c>
      <c r="B56" s="511">
        <f>'Интерактивный прайс-лист'!$F$26*VLOOKUP(A56,last!$B$1:$C$1706,2,0)</f>
        <v>1516</v>
      </c>
      <c r="C56" s="1170"/>
      <c r="D56" s="570"/>
      <c r="E56" s="561"/>
      <c r="F56" s="580"/>
      <c r="G56" s="555"/>
      <c r="H56" s="766" t="s">
        <v>718</v>
      </c>
      <c r="I56" s="705"/>
    </row>
    <row r="57" spans="1:9" x14ac:dyDescent="0.2">
      <c r="A57" s="1086" t="s">
        <v>1526</v>
      </c>
      <c r="B57" s="1133">
        <f>'Интерактивный прайс-лист'!$F$26*VLOOKUP(A57,last!$B$1:$C$1706,2,0)</f>
        <v>1632</v>
      </c>
      <c r="C57" s="659"/>
      <c r="D57" s="571" t="s">
        <v>139</v>
      </c>
      <c r="E57" s="562">
        <f>'Интерактивный прайс-лист'!$F$26*VLOOKUP(D57,last!$B$1:$C$1706,2,0)</f>
        <v>94</v>
      </c>
      <c r="F57" s="1172" t="s">
        <v>645</v>
      </c>
      <c r="G57" s="1171">
        <f>'Интерактивный прайс-лист'!$F$26*VLOOKUP(F57,last!$B$1:$C$1706,2,0)</f>
        <v>255</v>
      </c>
      <c r="H57" s="706"/>
      <c r="I57" s="705"/>
    </row>
    <row r="58" spans="1:9" x14ac:dyDescent="0.2">
      <c r="A58" s="1086" t="s">
        <v>1527</v>
      </c>
      <c r="B58" s="1133">
        <f>'Интерактивный прайс-лист'!$F$26*VLOOKUP(A58,last!$B$1:$C$1706,2,0)</f>
        <v>1659</v>
      </c>
      <c r="C58" s="659"/>
      <c r="D58" s="572"/>
      <c r="E58" s="562"/>
      <c r="F58" s="572"/>
      <c r="G58" s="1171"/>
      <c r="H58" s="706"/>
      <c r="I58" s="705"/>
    </row>
    <row r="59" spans="1:9" x14ac:dyDescent="0.2">
      <c r="A59" s="1086" t="s">
        <v>1528</v>
      </c>
      <c r="B59" s="1133">
        <f>'Интерактивный прайс-лист'!$F$26*VLOOKUP(A59,last!$B$1:$C$1706,2,0)</f>
        <v>2174</v>
      </c>
      <c r="C59" s="659"/>
      <c r="D59" s="571"/>
      <c r="E59" s="562"/>
      <c r="F59" s="571"/>
      <c r="G59" s="1171"/>
      <c r="H59" s="706"/>
      <c r="I59" s="705"/>
    </row>
    <row r="60" spans="1:9" x14ac:dyDescent="0.2">
      <c r="A60" s="1086" t="s">
        <v>1529</v>
      </c>
      <c r="B60" s="1133">
        <f>'Интерактивный прайс-лист'!$F$26*VLOOKUP(A60,last!$B$1:$C$1706,2,0)</f>
        <v>2475</v>
      </c>
      <c r="C60" s="659"/>
      <c r="D60" s="571" t="s">
        <v>1524</v>
      </c>
      <c r="E60" s="562">
        <f>'Интерактивный прайс-лист'!$F$26*VLOOKUP(D60,last!$B$1:$C$1706,2,0)</f>
        <v>267</v>
      </c>
      <c r="F60" s="1172" t="s">
        <v>646</v>
      </c>
      <c r="G60" s="1171">
        <f>'Интерактивный прайс-лист'!$F$26*VLOOKUP(F60,last!$B$1:$C$1706,2,0)</f>
        <v>255</v>
      </c>
      <c r="H60" s="706"/>
      <c r="I60" s="705"/>
    </row>
    <row r="61" spans="1:9" x14ac:dyDescent="0.2">
      <c r="A61" s="1086" t="s">
        <v>1530</v>
      </c>
      <c r="B61" s="1133">
        <f>'Интерактивный прайс-лист'!$F$26*VLOOKUP(A61,last!$B$1:$C$1706,2,0)</f>
        <v>2731</v>
      </c>
      <c r="C61" s="659"/>
      <c r="D61" s="572"/>
      <c r="E61" s="562"/>
      <c r="F61" s="1152"/>
      <c r="G61" s="550"/>
      <c r="H61" s="706"/>
      <c r="I61" s="705"/>
    </row>
    <row r="62" spans="1:9" ht="13.5" thickBot="1" x14ac:dyDescent="0.25">
      <c r="A62" s="1123" t="s">
        <v>1540</v>
      </c>
      <c r="B62" s="1136">
        <f>'Интерактивный прайс-лист'!$F$26*VLOOKUP(A62,last!$B$1:$C$1706,2,0)</f>
        <v>2264</v>
      </c>
      <c r="C62" s="662"/>
      <c r="D62" s="583"/>
      <c r="E62" s="563"/>
      <c r="F62" s="581"/>
      <c r="G62" s="551"/>
      <c r="H62" s="706"/>
      <c r="I62" s="705"/>
    </row>
    <row r="63" spans="1:9" ht="13.5" thickBot="1" x14ac:dyDescent="0.25">
      <c r="A63" s="1494" t="s">
        <v>784</v>
      </c>
      <c r="B63" s="1495"/>
      <c r="C63" s="1495"/>
      <c r="D63" s="1495"/>
      <c r="E63" s="1495"/>
      <c r="F63" s="1495"/>
      <c r="G63" s="1495"/>
      <c r="H63" s="706"/>
      <c r="I63" s="705"/>
    </row>
    <row r="64" spans="1:9" x14ac:dyDescent="0.2">
      <c r="A64" s="1021" t="s">
        <v>1542</v>
      </c>
      <c r="B64" s="511">
        <f>'Интерактивный прайс-лист'!$F$26*VLOOKUP(A64,last!$B$1:$C$1706,2,0)</f>
        <v>1027</v>
      </c>
      <c r="C64" s="1493">
        <f>B64+B65</f>
        <v>1521</v>
      </c>
      <c r="D64" s="570"/>
      <c r="E64" s="564"/>
      <c r="F64" s="580"/>
      <c r="G64" s="555"/>
      <c r="H64" s="706"/>
      <c r="I64" s="705"/>
    </row>
    <row r="65" spans="1:9" x14ac:dyDescent="0.2">
      <c r="A65" s="971" t="s">
        <v>172</v>
      </c>
      <c r="B65" s="990">
        <f>'Интерактивный прайс-лист'!$F$26*VLOOKUP(A65,last!$B$1:$C$1706,2,0)</f>
        <v>494</v>
      </c>
      <c r="C65" s="1496"/>
      <c r="D65" s="572" t="s">
        <v>139</v>
      </c>
      <c r="E65" s="565">
        <f>'Интерактивный прайс-лист'!$F$26*VLOOKUP(D65,last!$B$1:$C$1706,2,0)</f>
        <v>94</v>
      </c>
      <c r="F65" s="571" t="s">
        <v>152</v>
      </c>
      <c r="G65" s="553">
        <f>'Интерактивный прайс-лист'!$F$26*VLOOKUP(F65,last!$B$1:$C$1706,2,0)</f>
        <v>216</v>
      </c>
      <c r="H65" s="706"/>
      <c r="I65" s="705"/>
    </row>
    <row r="66" spans="1:9" x14ac:dyDescent="0.2">
      <c r="A66" s="1012" t="s">
        <v>1543</v>
      </c>
      <c r="B66" s="990">
        <f>'Интерактивный прайс-лист'!$F$26*VLOOKUP(A66,last!$B$1:$C$1706,2,0)</f>
        <v>1175</v>
      </c>
      <c r="C66" s="1483">
        <f>B66+B67</f>
        <v>1669</v>
      </c>
      <c r="D66" s="573"/>
      <c r="E66" s="565"/>
      <c r="F66" s="582" t="s">
        <v>1130</v>
      </c>
      <c r="G66" s="553"/>
      <c r="H66" s="706"/>
      <c r="I66" s="705"/>
    </row>
    <row r="67" spans="1:9" x14ac:dyDescent="0.2">
      <c r="A67" s="971" t="s">
        <v>172</v>
      </c>
      <c r="B67" s="990">
        <f>'Интерактивный прайс-лист'!$F$26*VLOOKUP(A67,last!$B$1:$C$1706,2,0)</f>
        <v>494</v>
      </c>
      <c r="C67" s="1496"/>
      <c r="D67" s="572" t="s">
        <v>1524</v>
      </c>
      <c r="E67" s="565">
        <f>'Интерактивный прайс-лист'!$F$26*VLOOKUP(D67,last!$B$1:$C$1706,2,0)</f>
        <v>267</v>
      </c>
      <c r="F67" s="573" t="s">
        <v>153</v>
      </c>
      <c r="G67" s="553">
        <f>'Интерактивный прайс-лист'!$F$26*VLOOKUP(F67,last!$B$1:$C$1706,2,0)</f>
        <v>216</v>
      </c>
      <c r="H67" s="706"/>
      <c r="I67" s="705"/>
    </row>
    <row r="68" spans="1:9" x14ac:dyDescent="0.2">
      <c r="A68" s="1012" t="s">
        <v>1544</v>
      </c>
      <c r="B68" s="990">
        <f>'Интерактивный прайс-лист'!$F$26*VLOOKUP(A68,last!$B$1:$C$1706,2,0)</f>
        <v>1225</v>
      </c>
      <c r="C68" s="1483">
        <f>B68+B69</f>
        <v>1719</v>
      </c>
      <c r="D68" s="571"/>
      <c r="E68" s="565"/>
      <c r="F68" s="582" t="s">
        <v>1131</v>
      </c>
      <c r="G68" s="553"/>
      <c r="H68" s="706"/>
      <c r="I68" s="705"/>
    </row>
    <row r="69" spans="1:9" ht="13.5" thickBot="1" x14ac:dyDescent="0.25">
      <c r="A69" s="972" t="s">
        <v>172</v>
      </c>
      <c r="B69" s="993">
        <f>'Интерактивный прайс-лист'!$F$26*VLOOKUP(A69,last!$B$1:$C$1706,2,0)</f>
        <v>494</v>
      </c>
      <c r="C69" s="1497"/>
      <c r="D69" s="574"/>
      <c r="E69" s="566"/>
      <c r="F69" s="581"/>
      <c r="G69" s="551"/>
      <c r="H69" s="706"/>
      <c r="I69" s="705"/>
    </row>
    <row r="70" spans="1:9" ht="13.5" thickBot="1" x14ac:dyDescent="0.25">
      <c r="A70" s="1498" t="s">
        <v>780</v>
      </c>
      <c r="B70" s="1499"/>
      <c r="C70" s="1499"/>
      <c r="D70" s="1499"/>
      <c r="E70" s="1499"/>
      <c r="F70" s="1499"/>
      <c r="G70" s="1499"/>
      <c r="H70" s="706"/>
      <c r="I70" s="705"/>
    </row>
    <row r="71" spans="1:9" x14ac:dyDescent="0.2">
      <c r="A71" s="1014" t="s">
        <v>1545</v>
      </c>
      <c r="B71" s="511">
        <f>'Интерактивный прайс-лист'!$F$26*VLOOKUP(A71,last!$B$1:$C$1706,2,0)</f>
        <v>1051</v>
      </c>
      <c r="C71" s="1493">
        <f>B71+B72</f>
        <v>1545</v>
      </c>
      <c r="D71" s="570"/>
      <c r="E71" s="564"/>
      <c r="F71" s="580"/>
      <c r="G71" s="555"/>
      <c r="H71" s="706"/>
      <c r="I71" s="705"/>
    </row>
    <row r="72" spans="1:9" x14ac:dyDescent="0.2">
      <c r="A72" s="971" t="s">
        <v>1552</v>
      </c>
      <c r="B72" s="990">
        <f>'Интерактивный прайс-лист'!$F$26*VLOOKUP(A72,last!$B$1:$C$1706,2,0)</f>
        <v>494</v>
      </c>
      <c r="C72" s="1483"/>
      <c r="D72" s="575"/>
      <c r="E72" s="565"/>
      <c r="F72" s="1025"/>
      <c r="G72" s="550"/>
      <c r="H72" s="706"/>
      <c r="I72" s="705"/>
    </row>
    <row r="73" spans="1:9" x14ac:dyDescent="0.2">
      <c r="A73" s="1012" t="s">
        <v>1546</v>
      </c>
      <c r="B73" s="990">
        <f>'Интерактивный прайс-лист'!$F$26*VLOOKUP(A73,last!$B$1:$C$1706,2,0)</f>
        <v>1175</v>
      </c>
      <c r="C73" s="1483">
        <f>B73+B74</f>
        <v>1669</v>
      </c>
      <c r="D73" s="571"/>
      <c r="E73" s="565"/>
      <c r="F73" s="1025"/>
      <c r="G73" s="550"/>
      <c r="H73" s="706"/>
      <c r="I73" s="705"/>
    </row>
    <row r="74" spans="1:9" x14ac:dyDescent="0.2">
      <c r="A74" s="971" t="s">
        <v>1552</v>
      </c>
      <c r="B74" s="990">
        <f>'Интерактивный прайс-лист'!$F$26*VLOOKUP(A74,last!$B$1:$C$1706,2,0)</f>
        <v>494</v>
      </c>
      <c r="C74" s="1483"/>
      <c r="D74" s="571"/>
      <c r="E74" s="565"/>
      <c r="F74" s="1025"/>
      <c r="G74" s="550"/>
      <c r="H74" s="706"/>
      <c r="I74" s="705"/>
    </row>
    <row r="75" spans="1:9" x14ac:dyDescent="0.2">
      <c r="A75" s="1012" t="s">
        <v>1547</v>
      </c>
      <c r="B75" s="990">
        <f>'Интерактивный прайс-лист'!$F$26*VLOOKUP(A75,last!$B$1:$C$1706,2,0)</f>
        <v>1225</v>
      </c>
      <c r="C75" s="1483">
        <f>B75+B76</f>
        <v>1719</v>
      </c>
      <c r="D75" s="571"/>
      <c r="E75" s="565"/>
      <c r="F75" s="1025"/>
      <c r="G75" s="550"/>
      <c r="H75" s="706"/>
      <c r="I75" s="705"/>
    </row>
    <row r="76" spans="1:9" x14ac:dyDescent="0.2">
      <c r="A76" s="971" t="s">
        <v>1552</v>
      </c>
      <c r="B76" s="990">
        <f>'Интерактивный прайс-лист'!$F$26*VLOOKUP(A76,last!$B$1:$C$1706,2,0)</f>
        <v>494</v>
      </c>
      <c r="C76" s="1483"/>
      <c r="D76" s="571"/>
      <c r="E76" s="565"/>
      <c r="F76" s="1025"/>
      <c r="G76" s="550"/>
      <c r="H76" s="706"/>
      <c r="I76" s="705"/>
    </row>
    <row r="77" spans="1:9" x14ac:dyDescent="0.2">
      <c r="A77" s="1012" t="s">
        <v>1548</v>
      </c>
      <c r="B77" s="990">
        <f>'Интерактивный прайс-лист'!$F$26*VLOOKUP(A77,last!$B$1:$C$1706,2,0)</f>
        <v>1760</v>
      </c>
      <c r="C77" s="1483">
        <f>B77+B78</f>
        <v>2254</v>
      </c>
      <c r="D77" s="572"/>
      <c r="E77" s="565"/>
      <c r="F77" s="584"/>
      <c r="G77" s="553"/>
      <c r="H77" s="706"/>
      <c r="I77" s="705"/>
    </row>
    <row r="78" spans="1:9" x14ac:dyDescent="0.2">
      <c r="A78" s="971" t="s">
        <v>1552</v>
      </c>
      <c r="B78" s="990">
        <f>'Интерактивный прайс-лист'!$F$26*VLOOKUP(A78,last!$B$1:$C$1706,2,0)</f>
        <v>494</v>
      </c>
      <c r="C78" s="1483"/>
      <c r="D78" s="585"/>
      <c r="E78" s="565"/>
      <c r="F78" s="582"/>
      <c r="G78" s="550"/>
      <c r="H78" s="706"/>
      <c r="I78" s="705"/>
    </row>
    <row r="79" spans="1:9" x14ac:dyDescent="0.2">
      <c r="A79" s="1012" t="s">
        <v>1549</v>
      </c>
      <c r="B79" s="990">
        <f>'Интерактивный прайс-лист'!$F$26*VLOOKUP(A79,last!$B$1:$C$1706,2,0)</f>
        <v>2007</v>
      </c>
      <c r="C79" s="1483">
        <f>B79+B80</f>
        <v>2501</v>
      </c>
      <c r="D79" s="575"/>
      <c r="E79" s="565"/>
      <c r="F79" s="1025"/>
      <c r="G79" s="550"/>
      <c r="H79" s="706"/>
      <c r="I79" s="705"/>
    </row>
    <row r="80" spans="1:9" x14ac:dyDescent="0.2">
      <c r="A80" s="971" t="s">
        <v>1552</v>
      </c>
      <c r="B80" s="990">
        <f>'Интерактивный прайс-лист'!$F$26*VLOOKUP(A80,last!$B$1:$C$1706,2,0)</f>
        <v>494</v>
      </c>
      <c r="C80" s="1483"/>
      <c r="D80" s="575"/>
      <c r="E80" s="565"/>
      <c r="F80" s="1025"/>
      <c r="G80" s="550"/>
      <c r="H80" s="706"/>
      <c r="I80" s="705"/>
    </row>
    <row r="81" spans="1:9" x14ac:dyDescent="0.2">
      <c r="A81" s="1012" t="s">
        <v>1550</v>
      </c>
      <c r="B81" s="990">
        <f>'Интерактивный прайс-лист'!$F$26*VLOOKUP(A81,last!$B$1:$C$1706,2,0)</f>
        <v>2262</v>
      </c>
      <c r="C81" s="1483">
        <f>B81+B82</f>
        <v>2756</v>
      </c>
      <c r="D81" s="571"/>
      <c r="E81" s="565"/>
      <c r="F81" s="1025"/>
      <c r="G81" s="550"/>
      <c r="H81" s="706"/>
      <c r="I81" s="705"/>
    </row>
    <row r="82" spans="1:9" x14ac:dyDescent="0.2">
      <c r="A82" s="971" t="s">
        <v>1552</v>
      </c>
      <c r="B82" s="990">
        <f>'Интерактивный прайс-лист'!$F$26*VLOOKUP(A82,last!$B$1:$C$1706,2,0)</f>
        <v>494</v>
      </c>
      <c r="C82" s="1483"/>
      <c r="D82" s="575"/>
      <c r="E82" s="565"/>
      <c r="F82" s="1025"/>
      <c r="G82" s="550"/>
      <c r="H82" s="706"/>
      <c r="I82" s="705"/>
    </row>
    <row r="83" spans="1:9" x14ac:dyDescent="0.2">
      <c r="A83" s="1012" t="s">
        <v>1545</v>
      </c>
      <c r="B83" s="990">
        <f>'Интерактивный прайс-лист'!$F$26*VLOOKUP(A83,last!$B$1:$C$1706,2,0)</f>
        <v>1051</v>
      </c>
      <c r="C83" s="1483">
        <f>B83+B84</f>
        <v>1590</v>
      </c>
      <c r="D83" s="571"/>
      <c r="E83" s="565"/>
      <c r="F83" s="1025"/>
      <c r="G83" s="550"/>
      <c r="H83" s="706"/>
      <c r="I83" s="705"/>
    </row>
    <row r="84" spans="1:9" x14ac:dyDescent="0.2">
      <c r="A84" s="971" t="s">
        <v>1555</v>
      </c>
      <c r="B84" s="990">
        <f>'Интерактивный прайс-лист'!$F$26*VLOOKUP(A84,last!$B$1:$C$1706,2,0)</f>
        <v>539</v>
      </c>
      <c r="C84" s="1483"/>
      <c r="D84" s="572" t="s">
        <v>139</v>
      </c>
      <c r="E84" s="565">
        <f>'Интерактивный прайс-лист'!$F$26*VLOOKUP(D84,last!$B$1:$C$1706,2,0)</f>
        <v>94</v>
      </c>
      <c r="F84" s="1168" t="s">
        <v>1777</v>
      </c>
      <c r="G84" s="553">
        <f>'Интерактивный прайс-лист'!$F$26*VLOOKUP(F84,last!$B$1:$C$1706,2,0)</f>
        <v>191</v>
      </c>
      <c r="H84" s="706"/>
      <c r="I84" s="705"/>
    </row>
    <row r="85" spans="1:9" x14ac:dyDescent="0.2">
      <c r="A85" s="1012" t="s">
        <v>1546</v>
      </c>
      <c r="B85" s="990">
        <f>'Интерактивный прайс-лист'!$F$26*VLOOKUP(A85,last!$B$1:$C$1706,2,0)</f>
        <v>1175</v>
      </c>
      <c r="C85" s="1483">
        <f>B85+B86</f>
        <v>1714</v>
      </c>
      <c r="D85" s="585"/>
      <c r="E85" s="565"/>
      <c r="F85" s="582" t="s">
        <v>1130</v>
      </c>
      <c r="G85" s="550"/>
      <c r="H85" s="706"/>
      <c r="I85" s="705"/>
    </row>
    <row r="86" spans="1:9" x14ac:dyDescent="0.2">
      <c r="A86" s="971" t="s">
        <v>1555</v>
      </c>
      <c r="B86" s="990">
        <f>'Интерактивный прайс-лист'!$F$26*VLOOKUP(A86,last!$B$1:$C$1706,2,0)</f>
        <v>539</v>
      </c>
      <c r="C86" s="1483"/>
      <c r="D86" s="571"/>
      <c r="E86" s="565"/>
      <c r="F86" s="582"/>
      <c r="G86" s="550"/>
      <c r="H86" s="706"/>
      <c r="I86" s="705"/>
    </row>
    <row r="87" spans="1:9" x14ac:dyDescent="0.2">
      <c r="A87" s="1012" t="s">
        <v>1547</v>
      </c>
      <c r="B87" s="990">
        <f>'Интерактивный прайс-лист'!$F$26*VLOOKUP(A87,last!$B$1:$C$1706,2,0)</f>
        <v>1225</v>
      </c>
      <c r="C87" s="1483">
        <f>B87+B88</f>
        <v>1764</v>
      </c>
      <c r="D87" s="571"/>
      <c r="E87" s="565"/>
      <c r="F87" s="1025"/>
      <c r="G87" s="550"/>
      <c r="H87" s="706"/>
      <c r="I87" s="705"/>
    </row>
    <row r="88" spans="1:9" x14ac:dyDescent="0.2">
      <c r="A88" s="971" t="s">
        <v>1555</v>
      </c>
      <c r="B88" s="990">
        <f>'Интерактивный прайс-лист'!$F$26*VLOOKUP(A88,last!$B$1:$C$1706,2,0)</f>
        <v>539</v>
      </c>
      <c r="C88" s="1483"/>
      <c r="D88" s="576"/>
      <c r="E88" s="565"/>
      <c r="F88" s="1025"/>
      <c r="G88" s="550"/>
      <c r="H88" s="706"/>
      <c r="I88" s="705"/>
    </row>
    <row r="89" spans="1:9" x14ac:dyDescent="0.2">
      <c r="A89" s="1012" t="s">
        <v>1548</v>
      </c>
      <c r="B89" s="990">
        <f>'Интерактивный прайс-лист'!$F$26*VLOOKUP(A89,last!$B$1:$C$1706,2,0)</f>
        <v>1760</v>
      </c>
      <c r="C89" s="1483">
        <f>B89+B90</f>
        <v>2299</v>
      </c>
      <c r="D89" s="575"/>
      <c r="E89" s="565"/>
      <c r="F89" s="1025"/>
      <c r="G89" s="550"/>
      <c r="H89" s="706"/>
      <c r="I89" s="705"/>
    </row>
    <row r="90" spans="1:9" x14ac:dyDescent="0.2">
      <c r="A90" s="971" t="s">
        <v>1555</v>
      </c>
      <c r="B90" s="990">
        <f>'Интерактивный прайс-лист'!$F$26*VLOOKUP(A90,last!$B$1:$C$1706,2,0)</f>
        <v>539</v>
      </c>
      <c r="C90" s="1483"/>
      <c r="D90" s="577"/>
      <c r="E90" s="565"/>
      <c r="F90" s="1025"/>
      <c r="G90" s="550"/>
      <c r="H90" s="706"/>
      <c r="I90" s="705"/>
    </row>
    <row r="91" spans="1:9" x14ac:dyDescent="0.2">
      <c r="A91" s="1012" t="s">
        <v>1549</v>
      </c>
      <c r="B91" s="990">
        <f>'Интерактивный прайс-лист'!$F$26*VLOOKUP(A91,last!$B$1:$C$1706,2,0)</f>
        <v>2007</v>
      </c>
      <c r="C91" s="1483">
        <f>B91+B92</f>
        <v>2546</v>
      </c>
      <c r="D91" s="571"/>
      <c r="E91" s="565"/>
      <c r="F91" s="1025"/>
      <c r="G91" s="550"/>
      <c r="H91" s="706"/>
      <c r="I91" s="705"/>
    </row>
    <row r="92" spans="1:9" x14ac:dyDescent="0.2">
      <c r="A92" s="971" t="s">
        <v>1555</v>
      </c>
      <c r="B92" s="990">
        <f>'Интерактивный прайс-лист'!$F$26*VLOOKUP(A92,last!$B$1:$C$1706,2,0)</f>
        <v>539</v>
      </c>
      <c r="C92" s="1483"/>
      <c r="D92" s="571"/>
      <c r="E92" s="565"/>
      <c r="F92" s="1025"/>
      <c r="G92" s="550"/>
      <c r="H92" s="706"/>
      <c r="I92" s="705"/>
    </row>
    <row r="93" spans="1:9" x14ac:dyDescent="0.2">
      <c r="A93" s="1012" t="s">
        <v>1550</v>
      </c>
      <c r="B93" s="990">
        <f>'Интерактивный прайс-лист'!$F$26*VLOOKUP(A93,last!$B$1:$C$1706,2,0)</f>
        <v>2262</v>
      </c>
      <c r="C93" s="1483">
        <f>B93+B94</f>
        <v>2801</v>
      </c>
      <c r="D93" s="577"/>
      <c r="E93" s="565"/>
      <c r="F93" s="1025"/>
      <c r="G93" s="550"/>
      <c r="H93" s="706"/>
      <c r="I93" s="705"/>
    </row>
    <row r="94" spans="1:9" x14ac:dyDescent="0.2">
      <c r="A94" s="971" t="s">
        <v>1555</v>
      </c>
      <c r="B94" s="990">
        <f>'Интерактивный прайс-лист'!$F$26*VLOOKUP(A94,last!$B$1:$C$1706,2,0)</f>
        <v>539</v>
      </c>
      <c r="C94" s="1483"/>
      <c r="D94" s="577"/>
      <c r="E94" s="565"/>
      <c r="F94" s="1025"/>
      <c r="G94" s="550"/>
      <c r="H94" s="706"/>
      <c r="I94" s="705"/>
    </row>
    <row r="95" spans="1:9" x14ac:dyDescent="0.2">
      <c r="A95" s="1012" t="s">
        <v>1545</v>
      </c>
      <c r="B95" s="990">
        <f>'Интерактивный прайс-лист'!$F$26*VLOOKUP(A95,last!$B$1:$C$1706,2,0)</f>
        <v>1051</v>
      </c>
      <c r="C95" s="1484">
        <f>B95+B96</f>
        <v>2228</v>
      </c>
      <c r="D95" s="571"/>
      <c r="E95" s="565"/>
      <c r="F95" s="1025"/>
      <c r="G95" s="550"/>
      <c r="H95" s="706"/>
      <c r="I95" s="705"/>
    </row>
    <row r="96" spans="1:9" x14ac:dyDescent="0.2">
      <c r="A96" s="971" t="s">
        <v>1556</v>
      </c>
      <c r="B96" s="990">
        <f>'Интерактивный прайс-лист'!$F$26*VLOOKUP(A96,last!$B$1:$C$1706,2,0)</f>
        <v>1177</v>
      </c>
      <c r="C96" s="1492"/>
      <c r="D96" s="575"/>
      <c r="E96" s="565"/>
      <c r="F96" s="1025"/>
      <c r="G96" s="550"/>
      <c r="H96" s="706"/>
      <c r="I96" s="705"/>
    </row>
    <row r="97" spans="1:9" x14ac:dyDescent="0.2">
      <c r="A97" s="1012" t="s">
        <v>1546</v>
      </c>
      <c r="B97" s="990">
        <f>'Интерактивный прайс-лист'!$F$26*VLOOKUP(A97,last!$B$1:$C$1706,2,0)</f>
        <v>1175</v>
      </c>
      <c r="C97" s="1484">
        <f>B97+B98</f>
        <v>2352</v>
      </c>
      <c r="D97" s="571"/>
      <c r="E97" s="565"/>
      <c r="F97" s="1025"/>
      <c r="G97" s="550"/>
      <c r="H97" s="706"/>
      <c r="I97" s="705"/>
    </row>
    <row r="98" spans="1:9" x14ac:dyDescent="0.2">
      <c r="A98" s="971" t="s">
        <v>1556</v>
      </c>
      <c r="B98" s="990">
        <f>'Интерактивный прайс-лист'!$F$26*VLOOKUP(A98,last!$B$1:$C$1706,2,0)</f>
        <v>1177</v>
      </c>
      <c r="C98" s="1492"/>
      <c r="D98" s="571"/>
      <c r="E98" s="565"/>
      <c r="F98" s="1025"/>
      <c r="G98" s="550"/>
      <c r="H98" s="706"/>
      <c r="I98" s="705"/>
    </row>
    <row r="99" spans="1:9" x14ac:dyDescent="0.2">
      <c r="A99" s="1012" t="s">
        <v>1547</v>
      </c>
      <c r="B99" s="990">
        <f>'Интерактивный прайс-лист'!$F$26*VLOOKUP(A99,last!$B$1:$C$1706,2,0)</f>
        <v>1225</v>
      </c>
      <c r="C99" s="1484">
        <f>B99+B100</f>
        <v>2402</v>
      </c>
      <c r="D99" s="571"/>
      <c r="E99" s="565"/>
      <c r="F99" s="1025"/>
      <c r="G99" s="550"/>
      <c r="H99" s="706"/>
      <c r="I99" s="705"/>
    </row>
    <row r="100" spans="1:9" x14ac:dyDescent="0.2">
      <c r="A100" s="971" t="s">
        <v>1556</v>
      </c>
      <c r="B100" s="990">
        <f>'Интерактивный прайс-лист'!$F$26*VLOOKUP(A100,last!$B$1:$C$1706,2,0)</f>
        <v>1177</v>
      </c>
      <c r="C100" s="1492"/>
      <c r="D100" s="571"/>
      <c r="E100" s="565"/>
      <c r="F100" s="1025"/>
      <c r="G100" s="550"/>
      <c r="H100" s="706"/>
      <c r="I100" s="705"/>
    </row>
    <row r="101" spans="1:9" x14ac:dyDescent="0.2">
      <c r="A101" s="1012" t="s">
        <v>1548</v>
      </c>
      <c r="B101" s="990">
        <f>'Интерактивный прайс-лист'!$F$26*VLOOKUP(A101,last!$B$1:$C$1706,2,0)</f>
        <v>1760</v>
      </c>
      <c r="C101" s="1484">
        <f>B101+B102</f>
        <v>2937</v>
      </c>
      <c r="D101" s="575"/>
      <c r="E101" s="565"/>
      <c r="F101" s="1025"/>
      <c r="G101" s="550"/>
      <c r="H101" s="706"/>
      <c r="I101" s="705"/>
    </row>
    <row r="102" spans="1:9" x14ac:dyDescent="0.2">
      <c r="A102" s="971" t="s">
        <v>1556</v>
      </c>
      <c r="B102" s="990">
        <f>'Интерактивный прайс-лист'!$F$26*VLOOKUP(A102,last!$B$1:$C$1706,2,0)</f>
        <v>1177</v>
      </c>
      <c r="C102" s="1492"/>
      <c r="D102" s="575"/>
      <c r="E102" s="565"/>
      <c r="F102" s="1025"/>
      <c r="G102" s="550"/>
      <c r="H102" s="706"/>
      <c r="I102" s="705"/>
    </row>
    <row r="103" spans="1:9" x14ac:dyDescent="0.2">
      <c r="A103" s="1012" t="s">
        <v>1549</v>
      </c>
      <c r="B103" s="990">
        <f>'Интерактивный прайс-лист'!$F$26*VLOOKUP(A103,last!$B$1:$C$1706,2,0)</f>
        <v>2007</v>
      </c>
      <c r="C103" s="1484">
        <f>B103+B104</f>
        <v>3184</v>
      </c>
      <c r="D103" s="571"/>
      <c r="E103" s="565"/>
      <c r="F103" s="1025"/>
      <c r="G103" s="550"/>
      <c r="H103" s="706"/>
      <c r="I103" s="705"/>
    </row>
    <row r="104" spans="1:9" x14ac:dyDescent="0.2">
      <c r="A104" s="971" t="s">
        <v>1556</v>
      </c>
      <c r="B104" s="990">
        <f>'Интерактивный прайс-лист'!$F$26*VLOOKUP(A104,last!$B$1:$C$1706,2,0)</f>
        <v>1177</v>
      </c>
      <c r="C104" s="1492"/>
      <c r="D104" s="575"/>
      <c r="E104" s="565"/>
      <c r="F104" s="1025"/>
      <c r="G104" s="550"/>
      <c r="H104" s="706"/>
      <c r="I104" s="705"/>
    </row>
    <row r="105" spans="1:9" x14ac:dyDescent="0.2">
      <c r="A105" s="1012" t="s">
        <v>1550</v>
      </c>
      <c r="B105" s="990">
        <f>'Интерактивный прайс-лист'!$F$26*VLOOKUP(A105,last!$B$1:$C$1706,2,0)</f>
        <v>2262</v>
      </c>
      <c r="C105" s="1484">
        <f>B105+B106</f>
        <v>3439</v>
      </c>
      <c r="D105" s="576"/>
      <c r="E105" s="565"/>
      <c r="F105" s="1025"/>
      <c r="G105" s="550"/>
      <c r="H105" s="706"/>
      <c r="I105" s="705"/>
    </row>
    <row r="106" spans="1:9" x14ac:dyDescent="0.2">
      <c r="A106" s="971" t="s">
        <v>1556</v>
      </c>
      <c r="B106" s="990">
        <f>'Интерактивный прайс-лист'!$F$26*VLOOKUP(A106,last!$B$1:$C$1706,2,0)</f>
        <v>1177</v>
      </c>
      <c r="C106" s="1492"/>
      <c r="D106" s="575"/>
      <c r="E106" s="565"/>
      <c r="F106" s="1025"/>
      <c r="G106" s="550"/>
      <c r="H106" s="706"/>
      <c r="I106" s="705"/>
    </row>
    <row r="107" spans="1:9" x14ac:dyDescent="0.2">
      <c r="A107" s="1012" t="s">
        <v>1557</v>
      </c>
      <c r="B107" s="990">
        <f>'Интерактивный прайс-лист'!$F$26*VLOOKUP(A107,last!$B$1:$C$1706,2,0)</f>
        <v>1906</v>
      </c>
      <c r="C107" s="1483">
        <f>B107+B108</f>
        <v>2400</v>
      </c>
      <c r="D107" s="576" t="s">
        <v>1524</v>
      </c>
      <c r="E107" s="565">
        <f>'Интерактивный прайс-лист'!$F$26*VLOOKUP(D107,last!$B$1:$C$1706,2,0)</f>
        <v>267</v>
      </c>
      <c r="F107" s="584" t="s">
        <v>458</v>
      </c>
      <c r="G107" s="553">
        <f>'Интерактивный прайс-лист'!$F$26*VLOOKUP(F107,last!$B$1:$C$1706,2,0)</f>
        <v>191</v>
      </c>
      <c r="H107" s="706"/>
      <c r="I107" s="705"/>
    </row>
    <row r="108" spans="1:9" x14ac:dyDescent="0.2">
      <c r="A108" s="971" t="s">
        <v>1552</v>
      </c>
      <c r="B108" s="990">
        <f>'Интерактивный прайс-лист'!$F$26*VLOOKUP(A108,last!$B$1:$C$1706,2,0)</f>
        <v>494</v>
      </c>
      <c r="C108" s="1483"/>
      <c r="D108" s="577"/>
      <c r="E108" s="567"/>
      <c r="F108" s="582" t="s">
        <v>1131</v>
      </c>
      <c r="G108" s="550"/>
      <c r="H108" s="706"/>
      <c r="I108" s="705"/>
    </row>
    <row r="109" spans="1:9" x14ac:dyDescent="0.2">
      <c r="A109" s="1012" t="s">
        <v>1558</v>
      </c>
      <c r="B109" s="990">
        <f>'Интерактивный прайс-лист'!$F$26*VLOOKUP(A109,last!$B$1:$C$1706,2,0)</f>
        <v>2248</v>
      </c>
      <c r="C109" s="1483">
        <f>B109+B110</f>
        <v>2742</v>
      </c>
      <c r="D109" s="576"/>
      <c r="E109" s="567"/>
      <c r="F109" s="582"/>
      <c r="G109" s="550"/>
      <c r="H109" s="706"/>
      <c r="I109" s="705"/>
    </row>
    <row r="110" spans="1:9" x14ac:dyDescent="0.2">
      <c r="A110" s="971" t="s">
        <v>1552</v>
      </c>
      <c r="B110" s="990">
        <f>'Интерактивный прайс-лист'!$F$26*VLOOKUP(A110,last!$B$1:$C$1706,2,0)</f>
        <v>494</v>
      </c>
      <c r="C110" s="1483"/>
      <c r="D110" s="577"/>
      <c r="E110" s="567"/>
      <c r="F110" s="1025"/>
      <c r="G110" s="550"/>
      <c r="H110" s="706"/>
      <c r="I110" s="705"/>
    </row>
    <row r="111" spans="1:9" x14ac:dyDescent="0.2">
      <c r="A111" s="1012" t="s">
        <v>1559</v>
      </c>
      <c r="B111" s="990">
        <f>'Интерактивный прайс-лист'!$F$26*VLOOKUP(A111,last!$B$1:$C$1706,2,0)</f>
        <v>2298</v>
      </c>
      <c r="C111" s="1483">
        <f>B111+B112</f>
        <v>2792</v>
      </c>
      <c r="D111" s="577"/>
      <c r="E111" s="567"/>
      <c r="F111" s="1025"/>
      <c r="G111" s="550"/>
      <c r="H111" s="706"/>
      <c r="I111" s="705"/>
    </row>
    <row r="112" spans="1:9" x14ac:dyDescent="0.2">
      <c r="A112" s="971" t="s">
        <v>1552</v>
      </c>
      <c r="B112" s="990">
        <f>'Интерактивный прайс-лист'!$F$26*VLOOKUP(A112,last!$B$1:$C$1706,2,0)</f>
        <v>494</v>
      </c>
      <c r="C112" s="1483"/>
      <c r="D112" s="577"/>
      <c r="E112" s="567"/>
      <c r="F112" s="1025"/>
      <c r="G112" s="550"/>
      <c r="H112" s="706"/>
      <c r="I112" s="705"/>
    </row>
    <row r="113" spans="1:9" x14ac:dyDescent="0.2">
      <c r="A113" s="1012" t="s">
        <v>1557</v>
      </c>
      <c r="B113" s="990">
        <f>'Интерактивный прайс-лист'!$F$26*VLOOKUP(A113,last!$B$1:$C$1706,2,0)</f>
        <v>1906</v>
      </c>
      <c r="C113" s="1483">
        <f>B113+B114</f>
        <v>2445</v>
      </c>
      <c r="D113" s="571"/>
      <c r="E113" s="565"/>
      <c r="F113" s="1025"/>
      <c r="G113" s="550"/>
      <c r="H113" s="706"/>
      <c r="I113" s="705"/>
    </row>
    <row r="114" spans="1:9" x14ac:dyDescent="0.2">
      <c r="A114" s="971" t="s">
        <v>1555</v>
      </c>
      <c r="B114" s="990">
        <f>'Интерактивный прайс-лист'!$F$26*VLOOKUP(A114,last!$B$1:$C$1706,2,0)</f>
        <v>539</v>
      </c>
      <c r="C114" s="1483"/>
      <c r="D114" s="575"/>
      <c r="E114" s="565"/>
      <c r="F114" s="1025"/>
      <c r="G114" s="550"/>
      <c r="H114" s="706"/>
      <c r="I114" s="705"/>
    </row>
    <row r="115" spans="1:9" x14ac:dyDescent="0.2">
      <c r="A115" s="1012" t="s">
        <v>1558</v>
      </c>
      <c r="B115" s="990">
        <f>'Интерактивный прайс-лист'!$F$26*VLOOKUP(A115,last!$B$1:$C$1706,2,0)</f>
        <v>2248</v>
      </c>
      <c r="C115" s="1483">
        <f>B115+B116</f>
        <v>2787</v>
      </c>
      <c r="D115" s="571"/>
      <c r="E115" s="565"/>
      <c r="F115" s="1025"/>
      <c r="G115" s="550"/>
      <c r="H115" s="706"/>
      <c r="I115" s="705"/>
    </row>
    <row r="116" spans="1:9" x14ac:dyDescent="0.2">
      <c r="A116" s="971" t="s">
        <v>1555</v>
      </c>
      <c r="B116" s="990">
        <f>'Интерактивный прайс-лист'!$F$26*VLOOKUP(A116,last!$B$1:$C$1706,2,0)</f>
        <v>539</v>
      </c>
      <c r="C116" s="1483"/>
      <c r="D116" s="571"/>
      <c r="E116" s="565"/>
      <c r="F116" s="1025"/>
      <c r="G116" s="550"/>
      <c r="H116" s="706"/>
      <c r="I116" s="705"/>
    </row>
    <row r="117" spans="1:9" x14ac:dyDescent="0.2">
      <c r="A117" s="1012" t="s">
        <v>1559</v>
      </c>
      <c r="B117" s="990">
        <f>'Интерактивный прайс-лист'!$F$26*VLOOKUP(A117,last!$B$1:$C$1706,2,0)</f>
        <v>2298</v>
      </c>
      <c r="C117" s="1483">
        <f>B117+B118</f>
        <v>2837</v>
      </c>
      <c r="D117" s="577"/>
      <c r="E117" s="567"/>
      <c r="F117" s="1025"/>
      <c r="G117" s="550"/>
      <c r="H117" s="706"/>
      <c r="I117" s="705"/>
    </row>
    <row r="118" spans="1:9" x14ac:dyDescent="0.2">
      <c r="A118" s="223" t="s">
        <v>1555</v>
      </c>
      <c r="B118" s="209">
        <f>'Интерактивный прайс-лист'!$F$26*VLOOKUP(A118,last!$B$1:$C$1706,2,0)</f>
        <v>539</v>
      </c>
      <c r="C118" s="1484"/>
      <c r="D118" s="577"/>
      <c r="E118" s="567"/>
      <c r="F118" s="1025"/>
      <c r="G118" s="550"/>
      <c r="H118" s="706"/>
      <c r="I118" s="705"/>
    </row>
    <row r="119" spans="1:9" x14ac:dyDescent="0.2">
      <c r="A119" s="1012" t="s">
        <v>1557</v>
      </c>
      <c r="B119" s="990">
        <f>'Интерактивный прайс-лист'!$F$26*VLOOKUP(A119,last!$B$1:$C$1706,2,0)</f>
        <v>1906</v>
      </c>
      <c r="C119" s="1483">
        <f>B119+B120</f>
        <v>3083</v>
      </c>
      <c r="D119" s="576"/>
      <c r="E119" s="567"/>
      <c r="F119" s="1025"/>
      <c r="G119" s="550"/>
      <c r="H119" s="706"/>
      <c r="I119" s="705"/>
    </row>
    <row r="120" spans="1:9" x14ac:dyDescent="0.2">
      <c r="A120" s="971" t="s">
        <v>1556</v>
      </c>
      <c r="B120" s="990">
        <f>'Интерактивный прайс-лист'!$F$26*VLOOKUP(A120,last!$B$1:$C$1706,2,0)</f>
        <v>1177</v>
      </c>
      <c r="C120" s="1483"/>
      <c r="D120" s="577"/>
      <c r="E120" s="567"/>
      <c r="F120" s="1025"/>
      <c r="G120" s="550"/>
      <c r="H120" s="706"/>
      <c r="I120" s="705"/>
    </row>
    <row r="121" spans="1:9" x14ac:dyDescent="0.2">
      <c r="A121" s="1012" t="s">
        <v>1558</v>
      </c>
      <c r="B121" s="990">
        <f>'Интерактивный прайс-лист'!$F$26*VLOOKUP(A121,last!$B$1:$C$1706,2,0)</f>
        <v>2248</v>
      </c>
      <c r="C121" s="1483">
        <f>B121+B122</f>
        <v>3425</v>
      </c>
      <c r="D121" s="576"/>
      <c r="E121" s="567"/>
      <c r="F121" s="1025"/>
      <c r="G121" s="550"/>
      <c r="H121" s="706"/>
      <c r="I121" s="705"/>
    </row>
    <row r="122" spans="1:9" x14ac:dyDescent="0.2">
      <c r="A122" s="971" t="s">
        <v>1556</v>
      </c>
      <c r="B122" s="990">
        <f>'Интерактивный прайс-лист'!$F$26*VLOOKUP(A122,last!$B$1:$C$1706,2,0)</f>
        <v>1177</v>
      </c>
      <c r="C122" s="1483"/>
      <c r="D122" s="577"/>
      <c r="E122" s="567"/>
      <c r="F122" s="1025"/>
      <c r="G122" s="550"/>
      <c r="H122" s="706"/>
      <c r="I122" s="705"/>
    </row>
    <row r="123" spans="1:9" x14ac:dyDescent="0.2">
      <c r="A123" s="1012" t="s">
        <v>1559</v>
      </c>
      <c r="B123" s="990">
        <f>'Интерактивный прайс-лист'!$F$26*VLOOKUP(A123,last!$B$1:$C$1706,2,0)</f>
        <v>2298</v>
      </c>
      <c r="C123" s="1483">
        <f>B123+B124</f>
        <v>3475</v>
      </c>
      <c r="D123" s="577"/>
      <c r="E123" s="567"/>
      <c r="F123" s="1025"/>
      <c r="G123" s="550"/>
      <c r="H123" s="706"/>
      <c r="I123" s="705"/>
    </row>
    <row r="124" spans="1:9" ht="13.5" thickBot="1" x14ac:dyDescent="0.25">
      <c r="A124" s="972" t="s">
        <v>1556</v>
      </c>
      <c r="B124" s="993">
        <f>'Интерактивный прайс-лист'!$F$26*VLOOKUP(A124,last!$B$1:$C$1706,2,0)</f>
        <v>1177</v>
      </c>
      <c r="C124" s="1485"/>
      <c r="D124" s="578"/>
      <c r="E124" s="568"/>
      <c r="F124" s="581"/>
      <c r="G124" s="551"/>
      <c r="H124" s="706"/>
      <c r="I124" s="705"/>
    </row>
    <row r="125" spans="1:9" ht="13.5" thickBot="1" x14ac:dyDescent="0.25">
      <c r="A125" s="1486" t="s">
        <v>781</v>
      </c>
      <c r="B125" s="1487"/>
      <c r="C125" s="1487"/>
      <c r="D125" s="1487"/>
      <c r="E125" s="1487"/>
      <c r="F125" s="1487"/>
      <c r="G125" s="1487"/>
      <c r="H125" s="706"/>
      <c r="I125" s="705"/>
    </row>
    <row r="126" spans="1:9" x14ac:dyDescent="0.2">
      <c r="A126" s="1088" t="s">
        <v>1564</v>
      </c>
      <c r="B126" s="511">
        <f>'Интерактивный прайс-лист'!$F$26*VLOOKUP(A126,last!$B$1:$C$1706,2,0)</f>
        <v>1235</v>
      </c>
      <c r="C126" s="660"/>
      <c r="D126" s="570"/>
      <c r="E126" s="564"/>
      <c r="F126" s="580"/>
      <c r="G126" s="555"/>
      <c r="H126" s="706"/>
      <c r="I126" s="705"/>
    </row>
    <row r="127" spans="1:9" x14ac:dyDescent="0.2">
      <c r="A127" s="1089" t="s">
        <v>1565</v>
      </c>
      <c r="B127" s="990">
        <f>'Интерактивный прайс-лист'!$F$26*VLOOKUP(A127,last!$B$1:$C$1706,2,0)</f>
        <v>1384</v>
      </c>
      <c r="C127" s="661"/>
      <c r="D127" s="572" t="s">
        <v>139</v>
      </c>
      <c r="E127" s="565">
        <f>'Интерактивный прайс-лист'!$F$26*VLOOKUP(D127,last!$B$1:$C$1706,2,0)</f>
        <v>94</v>
      </c>
      <c r="F127" s="1091" t="s">
        <v>156</v>
      </c>
      <c r="G127" s="553">
        <f>'Интерактивный прайс-лист'!$F$26*VLOOKUP(F127,last!$B$1:$C$1706,2,0)</f>
        <v>362</v>
      </c>
      <c r="H127" s="706"/>
      <c r="I127" s="705"/>
    </row>
    <row r="128" spans="1:9" x14ac:dyDescent="0.2">
      <c r="A128" s="1089" t="s">
        <v>1566</v>
      </c>
      <c r="B128" s="990">
        <f>'Интерактивный прайс-лист'!$F$26*VLOOKUP(A128,last!$B$1:$C$1706,2,0)</f>
        <v>1436</v>
      </c>
      <c r="C128" s="661"/>
      <c r="D128" s="573"/>
      <c r="E128" s="565"/>
      <c r="F128" s="1173" t="s">
        <v>157</v>
      </c>
      <c r="G128" s="1174" t="e">
        <v>#N/A</v>
      </c>
      <c r="H128" s="706"/>
      <c r="I128" s="705"/>
    </row>
    <row r="129" spans="1:9" x14ac:dyDescent="0.2">
      <c r="A129" s="1089" t="s">
        <v>1116</v>
      </c>
      <c r="B129" s="990">
        <f>'Интерактивный прайс-лист'!$F$26*VLOOKUP(A129,last!$B$1:$C$1706,2,0)</f>
        <v>2157</v>
      </c>
      <c r="C129" s="661"/>
      <c r="D129" s="572" t="s">
        <v>1524</v>
      </c>
      <c r="E129" s="565">
        <f>'Интерактивный прайс-лист'!$F$26*VLOOKUP(D129,last!$B$1:$C$1706,2,0)</f>
        <v>267</v>
      </c>
      <c r="F129" s="579" t="s">
        <v>1120</v>
      </c>
      <c r="G129" s="553">
        <f>'Интерактивный прайс-лист'!$F$26*VLOOKUP(F129,last!$B$1:$C$1706,2,0)</f>
        <v>248</v>
      </c>
      <c r="H129" s="706"/>
      <c r="I129" s="705"/>
    </row>
    <row r="130" spans="1:9" x14ac:dyDescent="0.2">
      <c r="A130" s="1089" t="s">
        <v>1117</v>
      </c>
      <c r="B130" s="990">
        <f>'Интерактивный прайс-лист'!$F$26*VLOOKUP(A130,last!$B$1:$C$1706,2,0)</f>
        <v>2483</v>
      </c>
      <c r="C130" s="661"/>
      <c r="D130" s="571"/>
      <c r="E130" s="565"/>
      <c r="F130" s="582" t="s">
        <v>1130</v>
      </c>
      <c r="G130" s="553"/>
      <c r="H130" s="706"/>
      <c r="I130" s="705"/>
    </row>
    <row r="131" spans="1:9" ht="13.5" thickBot="1" x14ac:dyDescent="0.25">
      <c r="A131" s="1090" t="s">
        <v>1118</v>
      </c>
      <c r="B131" s="993">
        <f>'Интерактивный прайс-лист'!$F$26*VLOOKUP(A131,last!$B$1:$C$1706,2,0)</f>
        <v>2589</v>
      </c>
      <c r="C131" s="662"/>
      <c r="D131" s="574"/>
      <c r="E131" s="566"/>
      <c r="F131" s="581"/>
      <c r="G131" s="551"/>
      <c r="H131" s="706"/>
      <c r="I131" s="705"/>
    </row>
    <row r="132" spans="1:9" ht="13.5" thickBot="1" x14ac:dyDescent="0.25">
      <c r="A132" s="1488" t="s">
        <v>795</v>
      </c>
      <c r="B132" s="1489"/>
      <c r="C132" s="1489"/>
      <c r="D132" s="1489"/>
      <c r="E132" s="1489"/>
      <c r="F132" s="1489"/>
      <c r="G132" s="1489"/>
      <c r="H132" s="706"/>
      <c r="I132" s="705"/>
    </row>
    <row r="133" spans="1:9" x14ac:dyDescent="0.2">
      <c r="A133" s="1088" t="s">
        <v>1561</v>
      </c>
      <c r="B133" s="511">
        <f>'Интерактивный прайс-лист'!$F$26*VLOOKUP(A133,last!$B$1:$C$1706,2,0)</f>
        <v>2839</v>
      </c>
      <c r="C133" s="660"/>
      <c r="D133" s="735" t="s">
        <v>794</v>
      </c>
      <c r="E133" s="736">
        <f>'Интерактивный прайс-лист'!$F$26*VLOOKUP(D133,last!$B$1:$C$1706,2,0)</f>
        <v>94</v>
      </c>
      <c r="F133" s="734" t="s">
        <v>148</v>
      </c>
      <c r="G133" s="802">
        <f>'Интерактивный прайс-лист'!$F$26*VLOOKUP(F133,last!$B$1:$C$1706,2,0)</f>
        <v>364</v>
      </c>
      <c r="H133" s="706"/>
      <c r="I133" s="705"/>
    </row>
    <row r="134" spans="1:9" x14ac:dyDescent="0.2">
      <c r="A134" s="1089" t="s">
        <v>1562</v>
      </c>
      <c r="B134" s="990">
        <f>'Интерактивный прайс-лист'!$F$26*VLOOKUP(A134,last!$B$1:$C$1706,2,0)</f>
        <v>2934</v>
      </c>
      <c r="C134" s="661"/>
      <c r="D134" s="737" t="s">
        <v>1524</v>
      </c>
      <c r="E134" s="584">
        <f>'Интерактивный прайс-лист'!$F$26*VLOOKUP(D134,last!$B$1:$C$1706,2,0)</f>
        <v>267</v>
      </c>
      <c r="F134" s="584" t="s">
        <v>149</v>
      </c>
      <c r="G134" s="553">
        <f>'Интерактивный прайс-лист'!$F$26*VLOOKUP(F134,last!$B$1:$C$1706,2,0)</f>
        <v>364</v>
      </c>
      <c r="H134" s="706"/>
      <c r="I134" s="705"/>
    </row>
    <row r="135" spans="1:9" ht="13.5" thickBot="1" x14ac:dyDescent="0.25">
      <c r="A135" s="1090" t="s">
        <v>1563</v>
      </c>
      <c r="B135" s="993">
        <f>'Интерактивный прайс-лист'!$F$26*VLOOKUP(A135,last!$B$1:$C$1706,2,0)</f>
        <v>3031</v>
      </c>
      <c r="C135" s="662"/>
      <c r="D135" s="738"/>
      <c r="E135" s="739"/>
      <c r="F135" s="581"/>
      <c r="G135" s="551"/>
      <c r="H135" s="706"/>
      <c r="I135" s="705"/>
    </row>
    <row r="136" spans="1:9" x14ac:dyDescent="0.2">
      <c r="A136" s="803"/>
      <c r="B136" s="804"/>
      <c r="C136" s="805"/>
      <c r="D136" s="804"/>
      <c r="E136" s="705"/>
      <c r="F136" s="706"/>
      <c r="G136" s="706"/>
      <c r="H136" s="706"/>
      <c r="I136" s="705"/>
    </row>
    <row r="137" spans="1:9" x14ac:dyDescent="0.2">
      <c r="A137" s="803"/>
      <c r="B137" s="804"/>
      <c r="C137" s="805"/>
      <c r="D137" s="705"/>
      <c r="E137" s="804"/>
      <c r="F137" s="706"/>
      <c r="G137" s="706"/>
      <c r="H137" s="706"/>
      <c r="I137" s="705"/>
    </row>
    <row r="138" spans="1:9" x14ac:dyDescent="0.2">
      <c r="A138" s="1490" t="s">
        <v>1568</v>
      </c>
      <c r="B138" s="1491"/>
      <c r="C138" s="1491"/>
      <c r="D138" s="1491"/>
      <c r="E138" s="1491"/>
      <c r="F138" s="706"/>
      <c r="G138" s="706"/>
      <c r="H138" s="706"/>
      <c r="I138" s="705"/>
    </row>
    <row r="139" spans="1:9" x14ac:dyDescent="0.2">
      <c r="A139" s="1491"/>
      <c r="B139" s="1491"/>
      <c r="C139" s="1491"/>
      <c r="D139" s="1491"/>
      <c r="E139" s="1491"/>
      <c r="F139" s="706"/>
      <c r="G139" s="706"/>
      <c r="H139" s="706"/>
      <c r="I139" s="705"/>
    </row>
    <row r="140" spans="1:9" x14ac:dyDescent="0.2">
      <c r="A140" s="803"/>
      <c r="B140" s="804"/>
      <c r="C140" s="805"/>
      <c r="D140" s="804"/>
      <c r="E140" s="804"/>
      <c r="F140" s="706"/>
      <c r="G140" s="706"/>
      <c r="H140" s="706"/>
      <c r="I140" s="705"/>
    </row>
    <row r="141" spans="1:9" ht="13.5" thickBot="1" x14ac:dyDescent="0.25">
      <c r="A141" s="237" t="s">
        <v>697</v>
      </c>
      <c r="B141" s="238"/>
      <c r="C141" s="664"/>
      <c r="D141" s="238"/>
      <c r="E141" s="804"/>
      <c r="F141" s="706"/>
      <c r="G141" s="706"/>
      <c r="H141" s="706"/>
      <c r="I141" s="705"/>
    </row>
    <row r="142" spans="1:9" x14ac:dyDescent="0.2">
      <c r="A142" s="1480" t="s">
        <v>796</v>
      </c>
      <c r="B142" s="1015" t="s">
        <v>238</v>
      </c>
      <c r="C142" s="665" t="s">
        <v>693</v>
      </c>
      <c r="D142" s="241">
        <f>'Интерактивный прайс-лист'!$F$26*VLOOKUP(B142,last!$B$1:$C$1706,2,0)</f>
        <v>129</v>
      </c>
      <c r="E142" s="804"/>
      <c r="F142" s="706"/>
      <c r="G142" s="706"/>
      <c r="H142" s="706"/>
      <c r="I142" s="705"/>
    </row>
    <row r="143" spans="1:9" x14ac:dyDescent="0.2">
      <c r="A143" s="1481"/>
      <c r="B143" s="1013" t="s">
        <v>237</v>
      </c>
      <c r="C143" s="988" t="s">
        <v>693</v>
      </c>
      <c r="D143" s="141">
        <f>'Интерактивный прайс-лист'!$F$26*VLOOKUP(B143,last!$B$1:$C$1706,2,0)</f>
        <v>123</v>
      </c>
      <c r="E143" s="804"/>
      <c r="F143" s="706"/>
      <c r="G143" s="706"/>
      <c r="H143" s="706"/>
      <c r="I143" s="705"/>
    </row>
    <row r="144" spans="1:9" x14ac:dyDescent="0.2">
      <c r="A144" s="1481"/>
      <c r="B144" s="1013" t="s">
        <v>425</v>
      </c>
      <c r="C144" s="661" t="s">
        <v>693</v>
      </c>
      <c r="D144" s="141">
        <f>'Интерактивный прайс-лист'!$F$26*VLOOKUP(B144,last!$B$1:$C$1706,2,0)</f>
        <v>157</v>
      </c>
      <c r="E144" s="804"/>
      <c r="F144" s="706"/>
      <c r="G144" s="706"/>
      <c r="H144" s="706"/>
      <c r="I144" s="705"/>
    </row>
    <row r="145" spans="1:9" x14ac:dyDescent="0.2">
      <c r="A145" s="1481"/>
      <c r="B145" s="960" t="s">
        <v>510</v>
      </c>
      <c r="C145" s="661" t="s">
        <v>693</v>
      </c>
      <c r="D145" s="141">
        <f>'Интерактивный прайс-лист'!$F$26*VLOOKUP(B145,last!$B$1:$C$1706,2,0)</f>
        <v>104</v>
      </c>
      <c r="E145" s="804"/>
      <c r="F145" s="706"/>
      <c r="G145" s="706"/>
      <c r="H145" s="706"/>
      <c r="I145" s="705"/>
    </row>
    <row r="146" spans="1:9" ht="13.5" thickBot="1" x14ac:dyDescent="0.25">
      <c r="A146" s="1482"/>
      <c r="B146" s="1026" t="s">
        <v>509</v>
      </c>
      <c r="C146" s="662" t="s">
        <v>693</v>
      </c>
      <c r="D146" s="234">
        <f>'Интерактивный прайс-лист'!$F$26*VLOOKUP(B146,last!$B$1:$C$1706,2,0)</f>
        <v>148</v>
      </c>
      <c r="E146" s="804"/>
      <c r="F146" s="706"/>
      <c r="G146" s="706"/>
      <c r="H146" s="706"/>
      <c r="I146" s="705"/>
    </row>
    <row r="147" spans="1:9" x14ac:dyDescent="0.2">
      <c r="A147" s="803"/>
      <c r="B147" s="804"/>
      <c r="C147" s="805"/>
      <c r="D147" s="804"/>
      <c r="E147" s="804"/>
      <c r="F147" s="706"/>
      <c r="G147" s="706"/>
      <c r="H147" s="706"/>
      <c r="I147" s="705"/>
    </row>
    <row r="148" spans="1:9" x14ac:dyDescent="0.2">
      <c r="A148" s="1024" t="s">
        <v>1567</v>
      </c>
      <c r="B148" s="1024"/>
      <c r="C148" s="709"/>
      <c r="D148" s="1024"/>
      <c r="E148" s="804"/>
      <c r="F148" s="706"/>
      <c r="G148" s="706"/>
      <c r="H148" s="706"/>
      <c r="I148" s="705"/>
    </row>
    <row r="149" spans="1:9" x14ac:dyDescent="0.2">
      <c r="A149" s="803"/>
      <c r="B149" s="804"/>
      <c r="C149" s="805"/>
      <c r="D149" s="804"/>
      <c r="E149" s="804"/>
      <c r="F149" s="706"/>
      <c r="G149" s="706"/>
      <c r="H149" s="706"/>
      <c r="I149" s="705"/>
    </row>
    <row r="150" spans="1:9" x14ac:dyDescent="0.2">
      <c r="A150" s="803"/>
      <c r="B150" s="804"/>
      <c r="C150" s="805"/>
      <c r="D150" s="804"/>
      <c r="E150" s="804"/>
      <c r="F150" s="706"/>
      <c r="G150" s="706"/>
      <c r="H150" s="706"/>
      <c r="I150" s="705"/>
    </row>
    <row r="151" spans="1:9" x14ac:dyDescent="0.2">
      <c r="A151" s="235"/>
      <c r="B151" s="236"/>
      <c r="C151" s="663"/>
      <c r="D151" s="236"/>
      <c r="E151" s="236"/>
    </row>
  </sheetData>
  <sheetProtection password="CC0B" sheet="1" objects="1" scenarios="1"/>
  <mergeCells count="46">
    <mergeCell ref="A2:C3"/>
    <mergeCell ref="B48:G48"/>
    <mergeCell ref="D49:E49"/>
    <mergeCell ref="F49:G49"/>
    <mergeCell ref="A50:G50"/>
    <mergeCell ref="A51:A52"/>
    <mergeCell ref="B51:B52"/>
    <mergeCell ref="A53:A54"/>
    <mergeCell ref="B53:B54"/>
    <mergeCell ref="A55:G55"/>
    <mergeCell ref="A63:G63"/>
    <mergeCell ref="C64:C65"/>
    <mergeCell ref="C66:C67"/>
    <mergeCell ref="C68:C69"/>
    <mergeCell ref="A70:G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A125:G125"/>
    <mergeCell ref="A132:G132"/>
    <mergeCell ref="A138:E139"/>
    <mergeCell ref="A142:A146"/>
    <mergeCell ref="C115:C116"/>
    <mergeCell ref="C117:C118"/>
    <mergeCell ref="C119:C120"/>
    <mergeCell ref="C121:C122"/>
    <mergeCell ref="C123:C124"/>
  </mergeCells>
  <phoneticPr fontId="6" type="noConversion"/>
  <pageMargins left="0.78740157480314965" right="0.78740157480314965" top="0.52" bottom="0.17" header="0.51181102362204722" footer="0.17"/>
  <pageSetup paperSize="9" scale="53" fitToHeight="0" orientation="portrait" r:id="rId1"/>
  <headerFooter alignWithMargins="0"/>
  <rowBreaks count="1" manualBreakCount="1">
    <brk id="4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F15" sqref="F15"/>
    </sheetView>
  </sheetViews>
  <sheetFormatPr defaultRowHeight="12.75" x14ac:dyDescent="0.2"/>
  <cols>
    <col min="1" max="1" width="27.5703125" style="42" bestFit="1" customWidth="1"/>
    <col min="2" max="2" width="15.5703125" style="42" customWidth="1"/>
    <col min="3" max="3" width="13.85546875" style="42" bestFit="1" customWidth="1"/>
    <col min="4" max="4" width="17.28515625" style="73" customWidth="1"/>
    <col min="5" max="12" width="11.7109375" style="73" customWidth="1"/>
    <col min="13" max="13" width="15.42578125" style="73" bestFit="1" customWidth="1"/>
    <col min="14" max="16384" width="9.140625" style="42"/>
  </cols>
  <sheetData>
    <row r="1" spans="1:13" ht="13.5" thickBot="1" x14ac:dyDescent="0.25">
      <c r="A1" s="48"/>
      <c r="B1" s="48"/>
      <c r="C1" s="48"/>
      <c r="D1" s="46"/>
      <c r="E1" s="46"/>
      <c r="F1" s="46"/>
      <c r="G1" s="46"/>
      <c r="H1" s="46"/>
      <c r="I1" s="46"/>
      <c r="J1" s="46"/>
      <c r="K1" s="46"/>
      <c r="L1" s="46"/>
    </row>
    <row r="2" spans="1:13" x14ac:dyDescent="0.2">
      <c r="A2" s="1361" t="s">
        <v>1424</v>
      </c>
      <c r="B2" s="1362"/>
      <c r="C2" s="1363"/>
      <c r="D2" s="191"/>
      <c r="E2" s="191"/>
      <c r="F2" s="191"/>
      <c r="G2" s="191"/>
      <c r="H2" s="191"/>
      <c r="I2" s="191"/>
      <c r="J2" s="191"/>
      <c r="K2" s="191"/>
      <c r="L2" s="191"/>
    </row>
    <row r="3" spans="1:13" ht="13.5" thickBot="1" x14ac:dyDescent="0.25">
      <c r="A3" s="1364"/>
      <c r="B3" s="1365"/>
      <c r="C3" s="1366"/>
      <c r="D3" s="191"/>
      <c r="E3" s="191"/>
      <c r="F3" s="191"/>
      <c r="G3" s="191"/>
      <c r="H3" s="191"/>
      <c r="I3" s="191"/>
      <c r="J3" s="191"/>
      <c r="K3" s="191"/>
      <c r="L3" s="191"/>
    </row>
    <row r="4" spans="1:13" s="48" customFormat="1" ht="6.75" customHeight="1" x14ac:dyDescent="0.2"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6.75" customHeight="1" x14ac:dyDescent="0.2">
      <c r="A5" s="705"/>
      <c r="B5" s="705"/>
      <c r="C5" s="705"/>
      <c r="D5" s="706"/>
      <c r="E5" s="706"/>
      <c r="F5" s="706"/>
      <c r="G5" s="706"/>
      <c r="H5" s="706"/>
      <c r="I5" s="706"/>
      <c r="J5" s="706"/>
      <c r="K5" s="706"/>
      <c r="L5" s="706"/>
    </row>
    <row r="6" spans="1:13" ht="6.75" customHeight="1" x14ac:dyDescent="0.2">
      <c r="A6" s="705"/>
      <c r="B6" s="705"/>
      <c r="C6" s="705"/>
      <c r="D6" s="706"/>
      <c r="E6" s="706"/>
      <c r="F6" s="706"/>
      <c r="G6" s="706"/>
      <c r="H6" s="706"/>
      <c r="I6" s="706"/>
      <c r="J6" s="706"/>
      <c r="K6" s="706"/>
      <c r="L6" s="706"/>
    </row>
    <row r="7" spans="1:13" ht="13.5" thickBot="1" x14ac:dyDescent="0.25">
      <c r="A7" s="814" t="s">
        <v>951</v>
      </c>
      <c r="B7" s="814"/>
      <c r="C7" s="814"/>
      <c r="D7" s="814" t="s">
        <v>950</v>
      </c>
      <c r="E7" s="1097"/>
      <c r="F7" s="708"/>
      <c r="G7" s="708"/>
      <c r="H7" s="708"/>
      <c r="I7" s="708"/>
      <c r="J7" s="708"/>
      <c r="K7" s="708"/>
      <c r="L7" s="708"/>
      <c r="M7"/>
    </row>
    <row r="8" spans="1:13" ht="13.5" thickBot="1" x14ac:dyDescent="0.25">
      <c r="A8" s="1532" t="s">
        <v>1034</v>
      </c>
      <c r="B8" s="1533"/>
      <c r="C8" s="192"/>
      <c r="D8" s="193"/>
      <c r="E8" s="523" t="s">
        <v>1569</v>
      </c>
      <c r="F8" s="524" t="s">
        <v>1132</v>
      </c>
      <c r="G8" s="618" t="s">
        <v>1570</v>
      </c>
      <c r="H8" s="195" t="s">
        <v>351</v>
      </c>
      <c r="I8" s="195" t="s">
        <v>450</v>
      </c>
      <c r="J8" s="195" t="s">
        <v>383</v>
      </c>
      <c r="K8" s="195" t="s">
        <v>352</v>
      </c>
      <c r="L8" s="195" t="s">
        <v>354</v>
      </c>
      <c r="M8"/>
    </row>
    <row r="9" spans="1:13" x14ac:dyDescent="0.2">
      <c r="A9" s="1539" t="s">
        <v>689</v>
      </c>
      <c r="B9" s="1540"/>
      <c r="C9" s="197" t="s">
        <v>699</v>
      </c>
      <c r="D9" s="59" t="s">
        <v>691</v>
      </c>
      <c r="E9" s="1149">
        <v>4</v>
      </c>
      <c r="F9" s="1150">
        <v>5</v>
      </c>
      <c r="G9" s="153">
        <v>4</v>
      </c>
      <c r="H9" s="60">
        <v>5.2</v>
      </c>
      <c r="I9" s="60">
        <v>6.8</v>
      </c>
      <c r="J9" s="60">
        <v>6.8</v>
      </c>
      <c r="K9" s="60">
        <v>8</v>
      </c>
      <c r="L9" s="60">
        <v>9</v>
      </c>
      <c r="M9"/>
    </row>
    <row r="10" spans="1:13" x14ac:dyDescent="0.2">
      <c r="A10" s="1541" t="s">
        <v>700</v>
      </c>
      <c r="B10" s="1542"/>
      <c r="C10" s="198" t="s">
        <v>699</v>
      </c>
      <c r="D10" s="63" t="s">
        <v>691</v>
      </c>
      <c r="E10" s="1143">
        <v>4.4000000000000004</v>
      </c>
      <c r="F10" s="1144">
        <v>5.7</v>
      </c>
      <c r="G10" s="154">
        <v>4.5999999999999996</v>
      </c>
      <c r="H10" s="64">
        <v>6.8</v>
      </c>
      <c r="I10" s="64">
        <v>8.6</v>
      </c>
      <c r="J10" s="64">
        <v>8.6</v>
      </c>
      <c r="K10" s="64">
        <v>9.6</v>
      </c>
      <c r="L10" s="64">
        <v>10.4</v>
      </c>
      <c r="M10"/>
    </row>
    <row r="11" spans="1:13" ht="13.5" thickBot="1" x14ac:dyDescent="0.25">
      <c r="A11" s="1370" t="s">
        <v>703</v>
      </c>
      <c r="B11" s="1371"/>
      <c r="C11" s="1371"/>
      <c r="D11" s="102" t="s">
        <v>693</v>
      </c>
      <c r="E11" s="1135">
        <f>'Интерактивный прайс-лист'!$F$26*VLOOKUP(E8,last!$B$1:$C$1706,2,0)</f>
        <v>2559</v>
      </c>
      <c r="F11" s="1136">
        <f>'Интерактивный прайс-лист'!$F$26*VLOOKUP(F8,last!$B$1:$C$1706,2,0)</f>
        <v>2617</v>
      </c>
      <c r="G11" s="1141">
        <f>'Интерактивный прайс-лист'!$F$26*VLOOKUP(G8,last!$B$1:$C$1706,2,0)</f>
        <v>2451</v>
      </c>
      <c r="H11" s="71">
        <f>'Интерактивный прайс-лист'!$F$26*VLOOKUP(H8,last!$B$1:$C$1706,2,0)</f>
        <v>2826</v>
      </c>
      <c r="I11" s="71">
        <f>'Интерактивный прайс-лист'!$F$26*VLOOKUP(I8,last!$B$1:$C$1706,2,0)</f>
        <v>3279</v>
      </c>
      <c r="J11" s="71">
        <f>'Интерактивный прайс-лист'!$F$26*VLOOKUP(J8,last!$B$1:$C$1706,2,0)</f>
        <v>3349</v>
      </c>
      <c r="K11" s="71">
        <f>'Интерактивный прайс-лист'!$F$26*VLOOKUP(K8,last!$B$1:$C$1706,2,0)</f>
        <v>3664</v>
      </c>
      <c r="L11" s="71">
        <f>'Интерактивный прайс-лист'!$F$26*VLOOKUP(L8,last!$B$1:$C$1706,2,0)</f>
        <v>4188</v>
      </c>
      <c r="M11"/>
    </row>
    <row r="12" spans="1:13" x14ac:dyDescent="0.2">
      <c r="A12" s="705"/>
      <c r="B12" s="705"/>
      <c r="C12" s="705"/>
      <c r="D12" s="706"/>
      <c r="E12" s="706"/>
      <c r="F12" s="706"/>
      <c r="G12" s="706"/>
      <c r="H12" s="706"/>
      <c r="I12" s="706"/>
      <c r="J12" s="706"/>
      <c r="K12" s="706"/>
      <c r="L12" s="706"/>
      <c r="M12"/>
    </row>
    <row r="13" spans="1:13" x14ac:dyDescent="0.2">
      <c r="A13" s="705"/>
      <c r="B13" s="705"/>
      <c r="C13" s="705"/>
      <c r="D13" s="706"/>
      <c r="E13" s="706"/>
      <c r="F13" s="703"/>
      <c r="G13" s="703"/>
      <c r="H13" s="706"/>
      <c r="I13" s="706"/>
      <c r="J13" s="706"/>
      <c r="K13" s="706"/>
      <c r="L13" s="706"/>
    </row>
    <row r="14" spans="1:13" ht="13.5" thickBot="1" x14ac:dyDescent="0.25">
      <c r="A14" s="814" t="s">
        <v>951</v>
      </c>
      <c r="B14" s="813"/>
      <c r="C14" s="813" t="s">
        <v>694</v>
      </c>
      <c r="D14" s="813"/>
      <c r="E14" s="813"/>
      <c r="F14" s="703"/>
      <c r="G14" s="703"/>
      <c r="H14" s="706"/>
      <c r="I14" s="706"/>
      <c r="J14" s="706"/>
      <c r="K14" s="706"/>
      <c r="L14" s="706"/>
    </row>
    <row r="15" spans="1:13" x14ac:dyDescent="0.2">
      <c r="A15" s="319" t="s">
        <v>1127</v>
      </c>
      <c r="B15" s="1543" t="s">
        <v>673</v>
      </c>
      <c r="C15" s="1543"/>
      <c r="D15" s="1543"/>
      <c r="E15" s="1544"/>
      <c r="F15" s="703"/>
      <c r="G15" s="703"/>
      <c r="H15" s="706"/>
      <c r="I15" s="706"/>
      <c r="J15" s="706"/>
      <c r="K15" s="706"/>
      <c r="L15" s="706"/>
    </row>
    <row r="16" spans="1:13" ht="13.5" thickBot="1" x14ac:dyDescent="0.25">
      <c r="A16" s="202"/>
      <c r="B16" s="969" t="s">
        <v>762</v>
      </c>
      <c r="C16" s="203" t="s">
        <v>763</v>
      </c>
      <c r="D16" s="1534" t="s">
        <v>764</v>
      </c>
      <c r="E16" s="1535"/>
      <c r="F16" s="703"/>
      <c r="G16" s="703"/>
      <c r="H16" s="706"/>
      <c r="I16" s="706"/>
      <c r="J16" s="706"/>
      <c r="K16" s="706"/>
      <c r="L16" s="706"/>
    </row>
    <row r="17" spans="1:12" ht="13.5" thickBot="1" x14ac:dyDescent="0.25">
      <c r="A17" s="1536" t="s">
        <v>765</v>
      </c>
      <c r="B17" s="1537"/>
      <c r="C17" s="1537"/>
      <c r="D17" s="1537"/>
      <c r="E17" s="1538"/>
      <c r="F17" s="703"/>
      <c r="G17" s="703"/>
      <c r="H17" s="706"/>
      <c r="I17" s="706"/>
      <c r="J17" s="706"/>
      <c r="K17" s="706"/>
      <c r="L17" s="706"/>
    </row>
    <row r="18" spans="1:12" x14ac:dyDescent="0.2">
      <c r="A18" s="204" t="s">
        <v>842</v>
      </c>
      <c r="B18" s="205">
        <f>'Интерактивный прайс-лист'!$F$26*VLOOKUP(A18,last!$B$1:$C$1706,2,0)</f>
        <v>1042</v>
      </c>
      <c r="C18" s="206"/>
      <c r="D18" s="1531" t="s">
        <v>761</v>
      </c>
      <c r="E18" s="1348"/>
      <c r="F18" s="703"/>
      <c r="G18" s="703"/>
      <c r="H18" s="706"/>
      <c r="I18" s="706"/>
      <c r="J18" s="706"/>
      <c r="K18" s="706"/>
      <c r="L18" s="706"/>
    </row>
    <row r="19" spans="1:12" x14ac:dyDescent="0.2">
      <c r="A19" s="959" t="s">
        <v>844</v>
      </c>
      <c r="B19" s="990">
        <f>'Интерактивный прайс-лист'!$F$26*VLOOKUP(A19,last!$B$1:$C$1706,2,0)</f>
        <v>1169</v>
      </c>
      <c r="C19" s="207"/>
      <c r="D19" s="1522" t="s">
        <v>761</v>
      </c>
      <c r="E19" s="1349"/>
      <c r="F19" s="703"/>
      <c r="G19" s="703"/>
      <c r="H19" s="706"/>
      <c r="I19" s="706"/>
      <c r="J19" s="706"/>
      <c r="K19" s="706"/>
      <c r="L19" s="706"/>
    </row>
    <row r="20" spans="1:12" x14ac:dyDescent="0.2">
      <c r="A20" s="959" t="s">
        <v>1039</v>
      </c>
      <c r="B20" s="990">
        <f>'Интерактивный прайс-лист'!$F$26*VLOOKUP(A20,last!$B$1:$C$1706,2,0)</f>
        <v>2154</v>
      </c>
      <c r="C20" s="207"/>
      <c r="D20" s="1522" t="s">
        <v>761</v>
      </c>
      <c r="E20" s="1349"/>
      <c r="F20" s="703"/>
      <c r="G20" s="703"/>
      <c r="H20" s="706"/>
      <c r="I20" s="706"/>
      <c r="J20" s="706"/>
      <c r="K20" s="706"/>
      <c r="L20" s="706"/>
    </row>
    <row r="21" spans="1:12" x14ac:dyDescent="0.2">
      <c r="A21" s="204" t="s">
        <v>843</v>
      </c>
      <c r="B21" s="205">
        <f>'Интерактивный прайс-лист'!$F$26*VLOOKUP(A21,last!$B$1:$C$1706,2,0)</f>
        <v>877</v>
      </c>
      <c r="C21" s="206"/>
      <c r="D21" s="1522" t="s">
        <v>761</v>
      </c>
      <c r="E21" s="1349"/>
      <c r="F21" s="703"/>
      <c r="G21" s="703"/>
      <c r="H21" s="706"/>
      <c r="I21" s="706"/>
      <c r="J21" s="706"/>
      <c r="K21" s="706"/>
      <c r="L21" s="706"/>
    </row>
    <row r="22" spans="1:12" x14ac:dyDescent="0.2">
      <c r="A22" s="959" t="s">
        <v>845</v>
      </c>
      <c r="B22" s="990">
        <f>'Интерактивный прайс-лист'!$F$26*VLOOKUP(A22,last!$B$1:$C$1706,2,0)</f>
        <v>980</v>
      </c>
      <c r="C22" s="207"/>
      <c r="D22" s="1522" t="s">
        <v>761</v>
      </c>
      <c r="E22" s="1349"/>
      <c r="F22" s="703"/>
      <c r="G22" s="703"/>
      <c r="H22" s="706"/>
      <c r="I22" s="706"/>
      <c r="J22" s="706"/>
      <c r="K22" s="706"/>
      <c r="L22" s="706"/>
    </row>
    <row r="23" spans="1:12" x14ac:dyDescent="0.2">
      <c r="A23" s="959" t="s">
        <v>1038</v>
      </c>
      <c r="B23" s="990">
        <f>'Интерактивный прайс-лист'!$F$26*VLOOKUP(A23,last!$B$1:$C$1706,2,0)</f>
        <v>1812</v>
      </c>
      <c r="C23" s="207"/>
      <c r="D23" s="1522" t="s">
        <v>761</v>
      </c>
      <c r="E23" s="1349"/>
      <c r="F23" s="703"/>
      <c r="G23" s="703"/>
      <c r="H23" s="706"/>
      <c r="I23" s="706"/>
      <c r="J23" s="706"/>
      <c r="K23" s="706"/>
      <c r="L23" s="706"/>
    </row>
    <row r="24" spans="1:12" x14ac:dyDescent="0.2">
      <c r="A24" s="955" t="s">
        <v>1512</v>
      </c>
      <c r="B24" s="990">
        <f>'Интерактивный прайс-лист'!$F$26*VLOOKUP(A24,last!$B$1:$C$1706,2,0)</f>
        <v>524</v>
      </c>
      <c r="C24" s="207"/>
      <c r="D24" s="1522" t="s">
        <v>761</v>
      </c>
      <c r="E24" s="1349"/>
      <c r="F24" s="703"/>
      <c r="G24" s="703"/>
      <c r="H24" s="706"/>
      <c r="I24" s="706"/>
      <c r="J24" s="706"/>
      <c r="K24" s="706"/>
      <c r="L24" s="706"/>
    </row>
    <row r="25" spans="1:12" x14ac:dyDescent="0.2">
      <c r="A25" s="955" t="s">
        <v>1513</v>
      </c>
      <c r="B25" s="990">
        <f>'Интерактивный прайс-лист'!$F$26*VLOOKUP(A25,last!$B$1:$C$1706,2,0)</f>
        <v>669</v>
      </c>
      <c r="C25" s="207"/>
      <c r="D25" s="1522" t="s">
        <v>761</v>
      </c>
      <c r="E25" s="1349"/>
      <c r="F25" s="703"/>
      <c r="G25" s="703"/>
      <c r="H25" s="706"/>
      <c r="I25" s="706"/>
      <c r="J25" s="706"/>
      <c r="K25" s="706"/>
      <c r="L25" s="706"/>
    </row>
    <row r="26" spans="1:12" x14ac:dyDescent="0.2">
      <c r="A26" s="955" t="s">
        <v>1506</v>
      </c>
      <c r="B26" s="990">
        <f>'Интерактивный прайс-лист'!$F$26*VLOOKUP(A26,last!$B$1:$C$1706,2,0)</f>
        <v>549</v>
      </c>
      <c r="C26" s="207"/>
      <c r="D26" s="1522" t="s">
        <v>761</v>
      </c>
      <c r="E26" s="1349"/>
      <c r="F26" s="703"/>
      <c r="G26" s="703"/>
      <c r="H26" s="706"/>
      <c r="I26" s="706"/>
      <c r="J26" s="706"/>
      <c r="K26" s="706"/>
      <c r="L26" s="706"/>
    </row>
    <row r="27" spans="1:12" x14ac:dyDescent="0.2">
      <c r="A27" s="955" t="s">
        <v>1507</v>
      </c>
      <c r="B27" s="990">
        <f>'Интерактивный прайс-лист'!$F$26*VLOOKUP(A27,last!$B$1:$C$1706,2,0)</f>
        <v>622</v>
      </c>
      <c r="C27" s="207"/>
      <c r="D27" s="1522" t="s">
        <v>761</v>
      </c>
      <c r="E27" s="1349"/>
      <c r="F27" s="703"/>
      <c r="G27" s="703"/>
      <c r="H27" s="706"/>
      <c r="I27" s="706"/>
      <c r="J27" s="706"/>
      <c r="K27" s="706"/>
      <c r="L27" s="706"/>
    </row>
    <row r="28" spans="1:12" x14ac:dyDescent="0.2">
      <c r="A28" s="959" t="s">
        <v>1045</v>
      </c>
      <c r="B28" s="990">
        <f>'Интерактивный прайс-лист'!$F$26*VLOOKUP(A28,last!$B$1:$C$1706,2,0)</f>
        <v>669</v>
      </c>
      <c r="C28" s="207"/>
      <c r="D28" s="1522" t="s">
        <v>761</v>
      </c>
      <c r="E28" s="1349"/>
      <c r="F28" s="703"/>
      <c r="G28" s="703"/>
      <c r="H28" s="706"/>
      <c r="I28" s="706"/>
      <c r="J28" s="706"/>
      <c r="K28" s="706"/>
      <c r="L28" s="706"/>
    </row>
    <row r="29" spans="1:12" x14ac:dyDescent="0.2">
      <c r="A29" s="959" t="s">
        <v>1046</v>
      </c>
      <c r="B29" s="990">
        <f>'Интерактивный прайс-лист'!$F$26*VLOOKUP(A29,last!$B$1:$C$1706,2,0)</f>
        <v>785</v>
      </c>
      <c r="C29" s="207"/>
      <c r="D29" s="1522" t="s">
        <v>761</v>
      </c>
      <c r="E29" s="1349"/>
      <c r="F29" s="703"/>
      <c r="G29" s="703"/>
      <c r="H29" s="706"/>
      <c r="I29" s="706"/>
      <c r="J29" s="706"/>
      <c r="K29" s="706"/>
      <c r="L29" s="706"/>
    </row>
    <row r="30" spans="1:12" x14ac:dyDescent="0.2">
      <c r="A30" s="959" t="s">
        <v>1047</v>
      </c>
      <c r="B30" s="990">
        <f>'Интерактивный прайс-лист'!$F$26*VLOOKUP(A30,last!$B$1:$C$1706,2,0)</f>
        <v>1469</v>
      </c>
      <c r="C30" s="207"/>
      <c r="D30" s="1522" t="s">
        <v>761</v>
      </c>
      <c r="E30" s="1349"/>
      <c r="F30" s="703"/>
      <c r="G30" s="703"/>
      <c r="H30" s="706"/>
      <c r="I30" s="706"/>
      <c r="J30" s="706"/>
      <c r="K30" s="706"/>
      <c r="L30" s="706"/>
    </row>
    <row r="31" spans="1:12" x14ac:dyDescent="0.2">
      <c r="A31" s="959" t="s">
        <v>988</v>
      </c>
      <c r="B31" s="990">
        <f>'Интерактивный прайс-лист'!$F$26*VLOOKUP(A31,last!$B$1:$C$1706,2,0)</f>
        <v>1569</v>
      </c>
      <c r="C31" s="207"/>
      <c r="D31" s="1522" t="s">
        <v>761</v>
      </c>
      <c r="E31" s="1349"/>
      <c r="F31" s="703"/>
      <c r="G31" s="703"/>
      <c r="H31" s="706"/>
      <c r="I31" s="706"/>
      <c r="J31" s="706"/>
      <c r="K31" s="706"/>
      <c r="L31" s="706"/>
    </row>
    <row r="32" spans="1:12" x14ac:dyDescent="0.2">
      <c r="A32" s="208" t="s">
        <v>989</v>
      </c>
      <c r="B32" s="990">
        <f>'Интерактивный прайс-лист'!$F$26*VLOOKUP(A32,last!$B$1:$C$1706,2,0)</f>
        <v>1684</v>
      </c>
      <c r="C32" s="210"/>
      <c r="D32" s="1522" t="s">
        <v>761</v>
      </c>
      <c r="E32" s="1349"/>
      <c r="F32" s="703"/>
      <c r="G32" s="703"/>
      <c r="H32" s="706"/>
      <c r="I32" s="706"/>
      <c r="J32" s="706"/>
      <c r="K32" s="706"/>
      <c r="L32" s="706"/>
    </row>
    <row r="33" spans="1:12" x14ac:dyDescent="0.2">
      <c r="A33" s="208" t="s">
        <v>982</v>
      </c>
      <c r="B33" s="990">
        <f>'Интерактивный прайс-лист'!$F$26*VLOOKUP(A33,last!$B$1:$C$1706,2,0)</f>
        <v>502</v>
      </c>
      <c r="C33" s="210"/>
      <c r="D33" s="1522" t="s">
        <v>761</v>
      </c>
      <c r="E33" s="1349"/>
      <c r="F33" s="703"/>
      <c r="G33" s="703"/>
      <c r="H33" s="706"/>
      <c r="I33" s="706"/>
      <c r="J33" s="706"/>
      <c r="K33" s="706"/>
      <c r="L33" s="706"/>
    </row>
    <row r="34" spans="1:12" x14ac:dyDescent="0.2">
      <c r="A34" s="208" t="s">
        <v>984</v>
      </c>
      <c r="B34" s="990">
        <f>'Интерактивный прайс-лист'!$F$26*VLOOKUP(A34,last!$B$1:$C$1706,2,0)</f>
        <v>535</v>
      </c>
      <c r="C34" s="210"/>
      <c r="D34" s="1522" t="s">
        <v>761</v>
      </c>
      <c r="E34" s="1349"/>
      <c r="F34" s="703"/>
      <c r="G34" s="703"/>
      <c r="H34" s="706"/>
      <c r="I34" s="706"/>
      <c r="J34" s="706"/>
      <c r="K34" s="706"/>
      <c r="L34" s="706"/>
    </row>
    <row r="35" spans="1:12" ht="13.5" thickBot="1" x14ac:dyDescent="0.25">
      <c r="A35" s="208" t="s">
        <v>986</v>
      </c>
      <c r="B35" s="209">
        <f>'Интерактивный прайс-лист'!$F$26*VLOOKUP(A35,last!$B$1:$C$1706,2,0)</f>
        <v>584</v>
      </c>
      <c r="C35" s="210"/>
      <c r="D35" s="1530" t="s">
        <v>761</v>
      </c>
      <c r="E35" s="1350"/>
      <c r="F35" s="703"/>
      <c r="G35" s="703"/>
      <c r="H35" s="706"/>
      <c r="I35" s="706"/>
      <c r="J35" s="706"/>
      <c r="K35" s="706"/>
      <c r="L35" s="706"/>
    </row>
    <row r="36" spans="1:12" ht="13.5" thickBot="1" x14ac:dyDescent="0.25">
      <c r="A36" s="1523" t="s">
        <v>766</v>
      </c>
      <c r="B36" s="1524"/>
      <c r="C36" s="1524"/>
      <c r="D36" s="1524"/>
      <c r="E36" s="1525"/>
      <c r="F36" s="703"/>
      <c r="G36" s="703"/>
      <c r="H36" s="706"/>
      <c r="I36" s="706"/>
      <c r="J36" s="706"/>
      <c r="K36" s="706"/>
      <c r="L36" s="706"/>
    </row>
    <row r="37" spans="1:12" x14ac:dyDescent="0.2">
      <c r="A37" s="204" t="s">
        <v>305</v>
      </c>
      <c r="B37" s="205">
        <f>'Интерактивный прайс-лист'!$F$26*VLOOKUP(A37,last!$B$1:$C$1706,2,0)</f>
        <v>771</v>
      </c>
      <c r="C37" s="206"/>
      <c r="D37" s="1531" t="s">
        <v>761</v>
      </c>
      <c r="E37" s="1348"/>
      <c r="F37" s="703"/>
      <c r="G37" s="703"/>
      <c r="H37" s="706"/>
      <c r="I37" s="706"/>
      <c r="J37" s="706"/>
      <c r="K37" s="706"/>
      <c r="L37" s="706"/>
    </row>
    <row r="38" spans="1:12" x14ac:dyDescent="0.2">
      <c r="A38" s="959" t="s">
        <v>306</v>
      </c>
      <c r="B38" s="990">
        <f>'Интерактивный прайс-лист'!$F$26*VLOOKUP(A38,last!$B$1:$C$1706,2,0)</f>
        <v>873</v>
      </c>
      <c r="C38" s="207"/>
      <c r="D38" s="1522" t="s">
        <v>761</v>
      </c>
      <c r="E38" s="1349"/>
      <c r="F38" s="703"/>
      <c r="G38" s="703"/>
      <c r="H38" s="706"/>
      <c r="I38" s="706"/>
      <c r="J38" s="706"/>
      <c r="K38" s="706"/>
      <c r="L38" s="706"/>
    </row>
    <row r="39" spans="1:12" x14ac:dyDescent="0.2">
      <c r="A39" s="959" t="s">
        <v>307</v>
      </c>
      <c r="B39" s="990">
        <f>'Интерактивный прайс-лист'!$F$26*VLOOKUP(A39,last!$B$1:$C$1706,2,0)</f>
        <v>1541</v>
      </c>
      <c r="C39" s="207"/>
      <c r="D39" s="1522" t="s">
        <v>761</v>
      </c>
      <c r="E39" s="1349"/>
      <c r="F39" s="703"/>
      <c r="G39" s="703"/>
      <c r="H39" s="706"/>
      <c r="I39" s="706"/>
      <c r="J39" s="706"/>
      <c r="K39" s="706"/>
      <c r="L39" s="706"/>
    </row>
    <row r="40" spans="1:12" ht="13.5" thickBot="1" x14ac:dyDescent="0.25">
      <c r="A40" s="208" t="s">
        <v>308</v>
      </c>
      <c r="B40" s="209">
        <f>'Интерактивный прайс-лист'!$F$26*VLOOKUP(A40,last!$B$1:$C$1706,2,0)</f>
        <v>1696</v>
      </c>
      <c r="C40" s="210"/>
      <c r="D40" s="1530" t="s">
        <v>761</v>
      </c>
      <c r="E40" s="1350"/>
      <c r="F40" s="703"/>
      <c r="G40" s="703"/>
      <c r="H40" s="706"/>
      <c r="I40" s="706"/>
      <c r="J40" s="706"/>
      <c r="K40" s="706"/>
      <c r="L40" s="706"/>
    </row>
    <row r="41" spans="1:12" ht="13.5" thickBot="1" x14ac:dyDescent="0.25">
      <c r="A41" s="1523" t="s">
        <v>767</v>
      </c>
      <c r="B41" s="1524"/>
      <c r="C41" s="1524"/>
      <c r="D41" s="1524"/>
      <c r="E41" s="1525"/>
      <c r="F41" s="703"/>
      <c r="G41" s="703"/>
      <c r="H41" s="706"/>
      <c r="I41" s="706"/>
      <c r="J41" s="706"/>
      <c r="K41" s="706"/>
      <c r="L41" s="706"/>
    </row>
    <row r="42" spans="1:12" x14ac:dyDescent="0.2">
      <c r="A42" s="204" t="s">
        <v>1091</v>
      </c>
      <c r="B42" s="205">
        <f>'Интерактивный прайс-лист'!$F$26*VLOOKUP(A42,last!$B$1:$C$1706,2,0)</f>
        <v>1418</v>
      </c>
      <c r="C42" s="206"/>
      <c r="D42" s="1531" t="s">
        <v>761</v>
      </c>
      <c r="E42" s="1348"/>
      <c r="F42" s="703"/>
      <c r="G42" s="703"/>
      <c r="H42" s="706"/>
      <c r="I42" s="706"/>
      <c r="J42" s="706"/>
      <c r="K42" s="706"/>
      <c r="L42" s="706"/>
    </row>
    <row r="43" spans="1:12" x14ac:dyDescent="0.2">
      <c r="A43" s="959" t="s">
        <v>1092</v>
      </c>
      <c r="B43" s="990">
        <f>'Интерактивный прайс-лист'!$F$26*VLOOKUP(A43,last!$B$1:$C$1706,2,0)</f>
        <v>1549</v>
      </c>
      <c r="C43" s="207"/>
      <c r="D43" s="1522" t="s">
        <v>761</v>
      </c>
      <c r="E43" s="1349"/>
      <c r="F43" s="703"/>
      <c r="G43" s="703"/>
      <c r="H43" s="706"/>
      <c r="I43" s="706"/>
      <c r="J43" s="706"/>
      <c r="K43" s="706"/>
      <c r="L43" s="706"/>
    </row>
    <row r="44" spans="1:12" x14ac:dyDescent="0.2">
      <c r="A44" s="959" t="s">
        <v>1093</v>
      </c>
      <c r="B44" s="990">
        <f>'Интерактивный прайс-лист'!$F$26*VLOOKUP(A44,last!$B$1:$C$1706,2,0)</f>
        <v>2910</v>
      </c>
      <c r="C44" s="207"/>
      <c r="D44" s="1522" t="s">
        <v>761</v>
      </c>
      <c r="E44" s="1349"/>
      <c r="F44" s="703"/>
      <c r="G44" s="703"/>
      <c r="H44" s="706"/>
      <c r="I44" s="706"/>
      <c r="J44" s="706"/>
      <c r="K44" s="706"/>
      <c r="L44" s="706"/>
    </row>
    <row r="45" spans="1:12" x14ac:dyDescent="0.2">
      <c r="A45" s="204" t="s">
        <v>406</v>
      </c>
      <c r="B45" s="205">
        <f>'Интерактивный прайс-лист'!$F$26*VLOOKUP(A45,last!$B$1:$C$1706,2,0)</f>
        <v>1031</v>
      </c>
      <c r="C45" s="206"/>
      <c r="D45" s="1531" t="s">
        <v>761</v>
      </c>
      <c r="E45" s="1348"/>
      <c r="F45" s="703"/>
      <c r="G45" s="703"/>
      <c r="H45" s="706"/>
      <c r="I45" s="706"/>
      <c r="J45" s="706"/>
      <c r="K45" s="706"/>
      <c r="L45" s="706"/>
    </row>
    <row r="46" spans="1:12" x14ac:dyDescent="0.2">
      <c r="A46" s="959" t="s">
        <v>407</v>
      </c>
      <c r="B46" s="990">
        <f>'Интерактивный прайс-лист'!$F$26*VLOOKUP(A46,last!$B$1:$C$1706,2,0)</f>
        <v>1160</v>
      </c>
      <c r="C46" s="207"/>
      <c r="D46" s="1522" t="s">
        <v>761</v>
      </c>
      <c r="E46" s="1349"/>
      <c r="F46" s="703"/>
      <c r="G46" s="703"/>
      <c r="H46" s="706"/>
      <c r="I46" s="706"/>
      <c r="J46" s="706"/>
      <c r="K46" s="706"/>
      <c r="L46" s="706"/>
    </row>
    <row r="47" spans="1:12" ht="13.5" thickBot="1" x14ac:dyDescent="0.25">
      <c r="A47" s="208" t="s">
        <v>408</v>
      </c>
      <c r="B47" s="209">
        <f>'Интерактивный прайс-лист'!$F$26*VLOOKUP(A47,last!$B$1:$C$1706,2,0)</f>
        <v>2066</v>
      </c>
      <c r="C47" s="210"/>
      <c r="D47" s="1530" t="s">
        <v>761</v>
      </c>
      <c r="E47" s="1350"/>
      <c r="F47" s="703"/>
      <c r="G47" s="703"/>
      <c r="H47" s="706"/>
      <c r="I47" s="706"/>
      <c r="J47" s="706"/>
      <c r="K47" s="706"/>
      <c r="L47" s="706"/>
    </row>
    <row r="48" spans="1:12" ht="13.5" thickBot="1" x14ac:dyDescent="0.25">
      <c r="A48" s="1523" t="s">
        <v>776</v>
      </c>
      <c r="B48" s="1524"/>
      <c r="C48" s="1524"/>
      <c r="D48" s="1524"/>
      <c r="E48" s="1525"/>
      <c r="F48" s="703"/>
      <c r="G48" s="703"/>
      <c r="H48" s="706"/>
      <c r="I48" s="706"/>
      <c r="J48" s="706"/>
      <c r="K48" s="706"/>
      <c r="L48" s="706"/>
    </row>
    <row r="49" spans="1:12" x14ac:dyDescent="0.2">
      <c r="A49" s="959" t="s">
        <v>355</v>
      </c>
      <c r="B49" s="990">
        <f>'Интерактивный прайс-лист'!$F$26*VLOOKUP(A49,last!$B$1:$C$1706,2,0)</f>
        <v>771</v>
      </c>
      <c r="C49" s="207"/>
      <c r="D49" s="1522" t="s">
        <v>761</v>
      </c>
      <c r="E49" s="1349"/>
      <c r="F49" s="703"/>
      <c r="G49" s="703"/>
      <c r="H49" s="706"/>
      <c r="I49" s="706"/>
      <c r="J49" s="706"/>
      <c r="K49" s="706"/>
      <c r="L49" s="706"/>
    </row>
    <row r="50" spans="1:12" x14ac:dyDescent="0.2">
      <c r="A50" s="959" t="s">
        <v>356</v>
      </c>
      <c r="B50" s="990">
        <f>'Интерактивный прайс-лист'!$F$26*VLOOKUP(A50,last!$B$1:$C$1706,2,0)</f>
        <v>873</v>
      </c>
      <c r="C50" s="207"/>
      <c r="D50" s="1522" t="s">
        <v>761</v>
      </c>
      <c r="E50" s="1349"/>
      <c r="F50" s="703"/>
      <c r="G50" s="703"/>
      <c r="H50" s="706"/>
      <c r="I50" s="706"/>
      <c r="J50" s="706"/>
      <c r="K50" s="706"/>
      <c r="L50" s="706"/>
    </row>
    <row r="51" spans="1:12" x14ac:dyDescent="0.2">
      <c r="A51" s="959" t="s">
        <v>357</v>
      </c>
      <c r="B51" s="990">
        <f>'Интерактивный прайс-лист'!$F$26*VLOOKUP(A51,last!$B$1:$C$1706,2,0)</f>
        <v>976</v>
      </c>
      <c r="C51" s="207"/>
      <c r="D51" s="1522" t="s">
        <v>761</v>
      </c>
      <c r="E51" s="1349"/>
      <c r="F51" s="703"/>
      <c r="G51" s="703"/>
      <c r="H51" s="706"/>
      <c r="I51" s="706"/>
      <c r="J51" s="706"/>
      <c r="K51" s="706"/>
      <c r="L51" s="706"/>
    </row>
    <row r="52" spans="1:12" x14ac:dyDescent="0.2">
      <c r="A52" s="959" t="s">
        <v>358</v>
      </c>
      <c r="B52" s="990">
        <f>'Интерактивный прайс-лист'!$F$26*VLOOKUP(A52,last!$B$1:$C$1706,2,0)</f>
        <v>1079</v>
      </c>
      <c r="C52" s="207"/>
      <c r="D52" s="1522" t="s">
        <v>761</v>
      </c>
      <c r="E52" s="1349"/>
      <c r="F52" s="703"/>
      <c r="G52" s="703"/>
      <c r="H52" s="706"/>
      <c r="I52" s="706"/>
      <c r="J52" s="706"/>
      <c r="K52" s="706"/>
      <c r="L52" s="706"/>
    </row>
    <row r="53" spans="1:12" ht="12.75" customHeight="1" x14ac:dyDescent="0.2">
      <c r="A53" s="955" t="s">
        <v>1525</v>
      </c>
      <c r="B53" s="990">
        <f>'Интерактивный прайс-лист'!$F$26*VLOOKUP(A53,last!$B$1:$C$1706,2,0)</f>
        <v>1516</v>
      </c>
      <c r="C53" s="207"/>
      <c r="D53" s="494" t="s">
        <v>139</v>
      </c>
      <c r="E53" s="495">
        <f>'Интерактивный прайс-лист'!$F$26*VLOOKUP(D53,last!$B$1:$C$1706,2,0)</f>
        <v>94</v>
      </c>
      <c r="F53" s="703"/>
      <c r="G53" s="703"/>
      <c r="H53" s="706"/>
      <c r="I53" s="706"/>
      <c r="J53" s="706"/>
      <c r="K53" s="706"/>
      <c r="L53" s="706"/>
    </row>
    <row r="54" spans="1:12" x14ac:dyDescent="0.2">
      <c r="A54" s="955" t="s">
        <v>1526</v>
      </c>
      <c r="B54" s="990">
        <f>'Интерактивный прайс-лист'!$F$26*VLOOKUP(A54,last!$B$1:$C$1706,2,0)</f>
        <v>1632</v>
      </c>
      <c r="C54" s="207"/>
      <c r="D54" s="1092" t="s">
        <v>1524</v>
      </c>
      <c r="E54" s="492">
        <f>'Интерактивный прайс-лист'!$F$26*VLOOKUP(D54,last!$B$1:$C$1706,2,0)</f>
        <v>267</v>
      </c>
      <c r="F54" s="703"/>
      <c r="G54" s="703"/>
      <c r="H54" s="706"/>
      <c r="I54" s="706"/>
      <c r="J54" s="706"/>
      <c r="K54" s="706"/>
      <c r="L54" s="706"/>
    </row>
    <row r="55" spans="1:12" ht="13.5" thickBot="1" x14ac:dyDescent="0.25">
      <c r="A55" s="1087" t="s">
        <v>1527</v>
      </c>
      <c r="B55" s="209">
        <f>'Интерактивный прайс-лист'!$F$26*VLOOKUP(A55,last!$B$1:$C$1706,2,0)</f>
        <v>1659</v>
      </c>
      <c r="C55" s="210"/>
      <c r="D55" s="983" t="s">
        <v>777</v>
      </c>
      <c r="E55" s="496"/>
      <c r="F55" s="703"/>
      <c r="G55" s="703"/>
      <c r="H55" s="706"/>
      <c r="I55" s="706"/>
      <c r="J55" s="706"/>
      <c r="K55" s="706"/>
      <c r="L55" s="706"/>
    </row>
    <row r="56" spans="1:12" ht="13.5" thickBot="1" x14ac:dyDescent="0.25">
      <c r="A56" s="1523" t="s">
        <v>778</v>
      </c>
      <c r="B56" s="1524"/>
      <c r="C56" s="1524"/>
      <c r="D56" s="1524"/>
      <c r="E56" s="1525"/>
      <c r="F56" s="703"/>
      <c r="G56" s="703"/>
      <c r="H56" s="706"/>
      <c r="I56" s="706"/>
      <c r="J56" s="706"/>
      <c r="K56" s="706"/>
      <c r="L56" s="706"/>
    </row>
    <row r="57" spans="1:12" ht="12.75" customHeight="1" x14ac:dyDescent="0.2">
      <c r="A57" s="1093" t="s">
        <v>1541</v>
      </c>
      <c r="B57" s="205">
        <f>'Интерактивный прайс-лист'!$F$26*VLOOKUP(A57,last!$B$1:$C$1706,2,0)</f>
        <v>974</v>
      </c>
      <c r="C57" s="1492">
        <f>SUM(B57:B58)</f>
        <v>1468</v>
      </c>
      <c r="D57" s="486"/>
      <c r="E57" s="493"/>
      <c r="F57" s="703"/>
      <c r="G57" s="703"/>
      <c r="H57" s="706"/>
      <c r="I57" s="706"/>
      <c r="J57" s="706"/>
      <c r="K57" s="706"/>
      <c r="L57" s="706"/>
    </row>
    <row r="58" spans="1:12" x14ac:dyDescent="0.2">
      <c r="A58" s="977" t="s">
        <v>172</v>
      </c>
      <c r="B58" s="990">
        <f>'Интерактивный прайс-лист'!$F$26*VLOOKUP(A58,last!$B$1:$C$1706,2,0)</f>
        <v>494</v>
      </c>
      <c r="C58" s="1483"/>
      <c r="D58" s="984" t="s">
        <v>139</v>
      </c>
      <c r="E58" s="980">
        <f>'Интерактивный прайс-лист'!$F$26*VLOOKUP(D58,last!$B$1:$C$1706,2,0)</f>
        <v>94</v>
      </c>
      <c r="F58" s="703"/>
      <c r="G58" s="703"/>
      <c r="H58" s="706"/>
      <c r="I58" s="706"/>
      <c r="J58" s="706"/>
      <c r="K58" s="706"/>
      <c r="L58" s="706"/>
    </row>
    <row r="59" spans="1:12" x14ac:dyDescent="0.2">
      <c r="A59" s="955" t="s">
        <v>1542</v>
      </c>
      <c r="B59" s="990">
        <f>'Интерактивный прайс-лист'!$F$26*VLOOKUP(A59,last!$B$1:$C$1706,2,0)</f>
        <v>1027</v>
      </c>
      <c r="C59" s="1483">
        <f>SUM(B59:B60)</f>
        <v>1521</v>
      </c>
      <c r="D59" s="1092" t="s">
        <v>1524</v>
      </c>
      <c r="E59" s="980">
        <f>'Интерактивный прайс-лист'!$F$26*VLOOKUP(D59,last!$B$1:$C$1706,2,0)</f>
        <v>267</v>
      </c>
      <c r="F59" s="703"/>
      <c r="G59" s="703"/>
      <c r="H59" s="706"/>
      <c r="I59" s="706"/>
      <c r="J59" s="706"/>
      <c r="K59" s="706"/>
      <c r="L59" s="706"/>
    </row>
    <row r="60" spans="1:12" x14ac:dyDescent="0.2">
      <c r="A60" s="946" t="s">
        <v>172</v>
      </c>
      <c r="B60" s="990">
        <f>'Интерактивный прайс-лист'!$F$26*VLOOKUP(A60,last!$B$1:$C$1706,2,0)</f>
        <v>494</v>
      </c>
      <c r="C60" s="1483"/>
      <c r="D60" s="982" t="s">
        <v>777</v>
      </c>
      <c r="E60" s="980"/>
      <c r="F60" s="703"/>
      <c r="G60" s="703"/>
      <c r="H60" s="706"/>
      <c r="I60" s="706"/>
      <c r="J60" s="706"/>
      <c r="K60" s="706"/>
      <c r="L60" s="706"/>
    </row>
    <row r="61" spans="1:12" ht="12.75" customHeight="1" x14ac:dyDescent="0.2">
      <c r="A61" s="955" t="s">
        <v>1543</v>
      </c>
      <c r="B61" s="990">
        <f>'Интерактивный прайс-лист'!$F$26*VLOOKUP(A61,last!$B$1:$C$1706,2,0)</f>
        <v>1175</v>
      </c>
      <c r="C61" s="1483">
        <f>SUM(B61:B62)</f>
        <v>1669</v>
      </c>
      <c r="D61" s="1519" t="s">
        <v>152</v>
      </c>
      <c r="E61" s="1526">
        <f>'Интерактивный прайс-лист'!$F$26*VLOOKUP(D61,last!$B$1:$C$1706,2,0)</f>
        <v>216</v>
      </c>
      <c r="F61" s="703"/>
      <c r="G61" s="703"/>
      <c r="H61" s="706"/>
      <c r="I61" s="706"/>
      <c r="J61" s="706"/>
      <c r="K61" s="706"/>
      <c r="L61" s="706"/>
    </row>
    <row r="62" spans="1:12" x14ac:dyDescent="0.2">
      <c r="A62" s="946" t="s">
        <v>172</v>
      </c>
      <c r="B62" s="990">
        <f>'Интерактивный прайс-лист'!$F$26*VLOOKUP(A62,last!$B$1:$C$1706,2,0)</f>
        <v>494</v>
      </c>
      <c r="C62" s="1483"/>
      <c r="D62" s="1519"/>
      <c r="E62" s="1526"/>
      <c r="F62" s="703"/>
      <c r="G62" s="703"/>
      <c r="H62" s="706"/>
      <c r="I62" s="706"/>
      <c r="J62" s="706"/>
      <c r="K62" s="706"/>
      <c r="L62" s="706"/>
    </row>
    <row r="63" spans="1:12" x14ac:dyDescent="0.2">
      <c r="A63" s="955" t="s">
        <v>1544</v>
      </c>
      <c r="B63" s="990">
        <f>'Интерактивный прайс-лист'!$F$26*VLOOKUP(A63,last!$B$1:$C$1706,2,0)</f>
        <v>1225</v>
      </c>
      <c r="C63" s="1483">
        <f>SUM(B63:B64)</f>
        <v>1719</v>
      </c>
      <c r="D63" s="1520" t="s">
        <v>779</v>
      </c>
      <c r="E63" s="1175"/>
      <c r="F63" s="703"/>
      <c r="G63" s="703"/>
      <c r="H63" s="706"/>
      <c r="I63" s="706"/>
      <c r="J63" s="706"/>
      <c r="K63" s="706"/>
      <c r="L63" s="706"/>
    </row>
    <row r="64" spans="1:12" ht="13.5" thickBot="1" x14ac:dyDescent="0.25">
      <c r="A64" s="211" t="s">
        <v>172</v>
      </c>
      <c r="B64" s="209">
        <f>'Интерактивный прайс-лист'!$F$26*VLOOKUP(A64,last!$B$1:$C$1706,2,0)</f>
        <v>494</v>
      </c>
      <c r="C64" s="1484"/>
      <c r="D64" s="1521"/>
      <c r="E64" s="1176"/>
      <c r="F64" s="703"/>
      <c r="G64" s="703"/>
      <c r="H64" s="706"/>
      <c r="I64" s="706"/>
      <c r="J64" s="706"/>
      <c r="K64" s="706"/>
      <c r="L64" s="706"/>
    </row>
    <row r="65" spans="1:12" ht="13.5" thickBot="1" x14ac:dyDescent="0.25">
      <c r="A65" s="1523" t="s">
        <v>780</v>
      </c>
      <c r="B65" s="1524"/>
      <c r="C65" s="1524"/>
      <c r="D65" s="1524"/>
      <c r="E65" s="1525"/>
      <c r="F65" s="703"/>
      <c r="G65" s="703"/>
      <c r="H65" s="706"/>
      <c r="I65" s="706"/>
      <c r="J65" s="706"/>
      <c r="K65" s="706"/>
      <c r="L65" s="706"/>
    </row>
    <row r="66" spans="1:12" ht="12.75" customHeight="1" x14ac:dyDescent="0.2">
      <c r="A66" s="204" t="s">
        <v>1545</v>
      </c>
      <c r="B66" s="205">
        <f>'Интерактивный прайс-лист'!$F$26*VLOOKUP(A66,last!$B$1:$C$1706,2,0)</f>
        <v>1051</v>
      </c>
      <c r="C66" s="1492">
        <f>SUM(B66:B67)</f>
        <v>1545</v>
      </c>
      <c r="D66" s="486"/>
      <c r="E66" s="491"/>
      <c r="F66" s="703"/>
      <c r="G66" s="703"/>
      <c r="H66" s="706"/>
      <c r="I66" s="706"/>
      <c r="J66" s="706"/>
      <c r="K66" s="706"/>
      <c r="L66" s="706"/>
    </row>
    <row r="67" spans="1:12" x14ac:dyDescent="0.2">
      <c r="A67" s="946" t="s">
        <v>1552</v>
      </c>
      <c r="B67" s="990">
        <f>'Интерактивный прайс-лист'!$F$26*VLOOKUP(A67,last!$B$1:$C$1706,2,0)</f>
        <v>494</v>
      </c>
      <c r="C67" s="1483"/>
      <c r="D67" s="1092"/>
      <c r="E67" s="492"/>
      <c r="F67" s="703"/>
      <c r="G67" s="703"/>
      <c r="H67" s="706"/>
      <c r="I67" s="706"/>
      <c r="J67" s="706"/>
      <c r="K67" s="706"/>
      <c r="L67" s="706"/>
    </row>
    <row r="68" spans="1:12" x14ac:dyDescent="0.2">
      <c r="A68" s="959" t="s">
        <v>1546</v>
      </c>
      <c r="B68" s="990">
        <f>'Интерактивный прайс-лист'!$F$26*VLOOKUP(A68,last!$B$1:$C$1706,2,0)</f>
        <v>1175</v>
      </c>
      <c r="C68" s="1483">
        <f>SUM(B68:B69)</f>
        <v>1669</v>
      </c>
      <c r="D68" s="507"/>
      <c r="E68" s="492"/>
      <c r="F68" s="703"/>
      <c r="G68" s="703"/>
      <c r="H68" s="706"/>
      <c r="I68" s="706"/>
      <c r="J68" s="706"/>
      <c r="K68" s="706"/>
      <c r="L68" s="706"/>
    </row>
    <row r="69" spans="1:12" ht="12.75" customHeight="1" x14ac:dyDescent="0.2">
      <c r="A69" s="946" t="s">
        <v>1552</v>
      </c>
      <c r="B69" s="990">
        <f>'Интерактивный прайс-лист'!$F$26*VLOOKUP(A69,last!$B$1:$C$1706,2,0)</f>
        <v>494</v>
      </c>
      <c r="C69" s="1483"/>
      <c r="D69" s="1131" t="s">
        <v>139</v>
      </c>
      <c r="E69" s="492">
        <f>'Интерактивный прайс-лист'!$F$26*VLOOKUP(D69,last!$B$1:$C$1706,2,0)</f>
        <v>94</v>
      </c>
      <c r="F69" s="703"/>
      <c r="G69" s="703"/>
      <c r="H69" s="706"/>
      <c r="I69" s="706"/>
      <c r="J69" s="706"/>
      <c r="K69" s="706"/>
      <c r="L69" s="706"/>
    </row>
    <row r="70" spans="1:12" x14ac:dyDescent="0.2">
      <c r="A70" s="959" t="s">
        <v>1547</v>
      </c>
      <c r="B70" s="990">
        <f>'Интерактивный прайс-лист'!$F$26*VLOOKUP(A70,last!$B$1:$C$1706,2,0)</f>
        <v>1225</v>
      </c>
      <c r="C70" s="1483">
        <f>SUM(B70:B71)</f>
        <v>1719</v>
      </c>
      <c r="D70" s="507" t="s">
        <v>777</v>
      </c>
      <c r="E70" s="492"/>
      <c r="F70" s="703"/>
      <c r="G70" s="703"/>
      <c r="H70" s="706"/>
      <c r="I70" s="706"/>
      <c r="J70" s="706"/>
      <c r="K70" s="706"/>
      <c r="L70" s="706"/>
    </row>
    <row r="71" spans="1:12" x14ac:dyDescent="0.2">
      <c r="A71" s="946" t="s">
        <v>1552</v>
      </c>
      <c r="B71" s="990">
        <f>'Интерактивный прайс-лист'!$F$26*VLOOKUP(A71,last!$B$1:$C$1706,2,0)</f>
        <v>494</v>
      </c>
      <c r="C71" s="1483"/>
      <c r="D71" s="982"/>
      <c r="E71" s="492"/>
      <c r="F71" s="703"/>
      <c r="G71" s="703"/>
      <c r="H71" s="706"/>
      <c r="I71" s="706"/>
      <c r="J71" s="706"/>
      <c r="K71" s="706"/>
      <c r="L71" s="706"/>
    </row>
    <row r="72" spans="1:12" ht="12.75" customHeight="1" x14ac:dyDescent="0.2">
      <c r="A72" s="959" t="s">
        <v>1545</v>
      </c>
      <c r="B72" s="990">
        <f>'Интерактивный прайс-лист'!$F$26*VLOOKUP(A72,last!$B$1:$C$1706,2,0)</f>
        <v>1051</v>
      </c>
      <c r="C72" s="1483">
        <f>SUM(B72:B73)</f>
        <v>1590</v>
      </c>
      <c r="D72" s="984"/>
      <c r="E72" s="492"/>
      <c r="F72" s="703"/>
      <c r="G72" s="703"/>
      <c r="H72" s="706"/>
      <c r="I72" s="706"/>
      <c r="J72" s="706"/>
      <c r="K72" s="706"/>
      <c r="L72" s="706"/>
    </row>
    <row r="73" spans="1:12" x14ac:dyDescent="0.2">
      <c r="A73" s="946" t="s">
        <v>1555</v>
      </c>
      <c r="B73" s="990">
        <f>'Интерактивный прайс-лист'!$F$26*VLOOKUP(A73,last!$B$1:$C$1706,2,0)</f>
        <v>539</v>
      </c>
      <c r="C73" s="1483"/>
      <c r="D73" s="507"/>
      <c r="E73" s="492"/>
      <c r="F73" s="703"/>
      <c r="G73" s="703"/>
      <c r="H73" s="706"/>
      <c r="I73" s="706"/>
      <c r="J73" s="706"/>
      <c r="K73" s="706"/>
      <c r="L73" s="706"/>
    </row>
    <row r="74" spans="1:12" x14ac:dyDescent="0.2">
      <c r="A74" s="959" t="s">
        <v>1546</v>
      </c>
      <c r="B74" s="990">
        <f>'Интерактивный прайс-лист'!$F$26*VLOOKUP(A74,last!$B$1:$C$1706,2,0)</f>
        <v>1175</v>
      </c>
      <c r="C74" s="1483">
        <f>SUM(B74:B75)</f>
        <v>1714</v>
      </c>
      <c r="D74" s="1092" t="s">
        <v>1524</v>
      </c>
      <c r="E74" s="492">
        <f>'Интерактивный прайс-лист'!$F$26*VLOOKUP(D74,last!$B$1:$C$1706,2,0)</f>
        <v>267</v>
      </c>
      <c r="F74" s="703"/>
      <c r="G74" s="703"/>
      <c r="H74" s="706"/>
      <c r="I74" s="706"/>
      <c r="J74" s="706"/>
      <c r="K74" s="706"/>
      <c r="L74" s="706"/>
    </row>
    <row r="75" spans="1:12" ht="12.75" customHeight="1" x14ac:dyDescent="0.2">
      <c r="A75" s="946" t="s">
        <v>1555</v>
      </c>
      <c r="B75" s="990">
        <f>'Интерактивный прайс-лист'!$F$26*VLOOKUP(A75,last!$B$1:$C$1706,2,0)</f>
        <v>539</v>
      </c>
      <c r="C75" s="1483"/>
      <c r="D75" s="507" t="s">
        <v>777</v>
      </c>
      <c r="E75" s="492"/>
      <c r="F75" s="703"/>
      <c r="G75" s="703"/>
      <c r="H75" s="706"/>
      <c r="I75" s="706"/>
      <c r="J75" s="706"/>
      <c r="K75" s="706"/>
      <c r="L75" s="706"/>
    </row>
    <row r="76" spans="1:12" x14ac:dyDescent="0.2">
      <c r="A76" s="959" t="s">
        <v>1547</v>
      </c>
      <c r="B76" s="990">
        <f>'Интерактивный прайс-лист'!$F$26*VLOOKUP(A76,last!$B$1:$C$1706,2,0)</f>
        <v>1225</v>
      </c>
      <c r="C76" s="1483">
        <f>SUM(B76:B77)</f>
        <v>1764</v>
      </c>
      <c r="D76" s="507"/>
      <c r="E76" s="492"/>
      <c r="F76" s="703"/>
      <c r="G76" s="703"/>
      <c r="H76" s="706"/>
      <c r="I76" s="706"/>
      <c r="J76" s="706"/>
      <c r="K76" s="706"/>
      <c r="L76" s="706"/>
    </row>
    <row r="77" spans="1:12" x14ac:dyDescent="0.2">
      <c r="A77" s="211" t="s">
        <v>1555</v>
      </c>
      <c r="B77" s="209">
        <f>'Интерактивный прайс-лист'!$F$26*VLOOKUP(A77,last!$B$1:$C$1706,2,0)</f>
        <v>539</v>
      </c>
      <c r="C77" s="1484"/>
      <c r="D77" s="507"/>
      <c r="E77" s="492"/>
      <c r="F77" s="703"/>
      <c r="G77" s="703"/>
      <c r="H77" s="706"/>
      <c r="I77" s="706"/>
      <c r="J77" s="706"/>
      <c r="K77" s="706"/>
      <c r="L77" s="706"/>
    </row>
    <row r="78" spans="1:12" ht="12.75" customHeight="1" x14ac:dyDescent="0.2">
      <c r="A78" s="959" t="s">
        <v>1545</v>
      </c>
      <c r="B78" s="990">
        <f>'Интерактивный прайс-лист'!$F$26*VLOOKUP(A78,last!$B$1:$C$1706,2,0)</f>
        <v>1051</v>
      </c>
      <c r="C78" s="1483">
        <f>SUM(B78:B79)</f>
        <v>2228</v>
      </c>
      <c r="D78" s="984"/>
      <c r="E78" s="492"/>
      <c r="F78" s="703"/>
      <c r="G78" s="703"/>
      <c r="H78" s="706"/>
      <c r="I78" s="706"/>
      <c r="J78" s="706"/>
      <c r="K78" s="706"/>
      <c r="L78" s="706"/>
    </row>
    <row r="79" spans="1:12" x14ac:dyDescent="0.2">
      <c r="A79" s="946" t="s">
        <v>1556</v>
      </c>
      <c r="B79" s="990">
        <f>'Интерактивный прайс-лист'!$F$26*VLOOKUP(A79,last!$B$1:$C$1706,2,0)</f>
        <v>1177</v>
      </c>
      <c r="C79" s="1483"/>
      <c r="D79" s="984" t="s">
        <v>457</v>
      </c>
      <c r="E79" s="492">
        <f>'Интерактивный прайс-лист'!$F$26*VLOOKUP(D79,last!$B$1:$C$1706,2,0)</f>
        <v>191</v>
      </c>
      <c r="F79" s="703"/>
      <c r="G79" s="703"/>
      <c r="H79" s="706"/>
      <c r="I79" s="706"/>
      <c r="J79" s="706"/>
      <c r="K79" s="706"/>
      <c r="L79" s="706"/>
    </row>
    <row r="80" spans="1:12" x14ac:dyDescent="0.2">
      <c r="A80" s="959" t="s">
        <v>1546</v>
      </c>
      <c r="B80" s="990">
        <f>'Интерактивный прайс-лист'!$F$26*VLOOKUP(A80,last!$B$1:$C$1706,2,0)</f>
        <v>1175</v>
      </c>
      <c r="C80" s="1483">
        <f>SUM(B80:B81)</f>
        <v>2352</v>
      </c>
      <c r="D80" s="507" t="s">
        <v>779</v>
      </c>
      <c r="E80" s="492"/>
      <c r="F80" s="703"/>
      <c r="G80" s="703"/>
      <c r="H80" s="706"/>
      <c r="I80" s="706"/>
      <c r="J80" s="706"/>
      <c r="K80" s="706"/>
      <c r="L80" s="706"/>
    </row>
    <row r="81" spans="1:12" ht="12.75" customHeight="1" x14ac:dyDescent="0.2">
      <c r="A81" s="946" t="s">
        <v>1556</v>
      </c>
      <c r="B81" s="990">
        <f>'Интерактивный прайс-лист'!$F$26*VLOOKUP(A81,last!$B$1:$C$1706,2,0)</f>
        <v>1177</v>
      </c>
      <c r="C81" s="1483"/>
      <c r="D81" s="984"/>
      <c r="E81" s="492"/>
      <c r="F81" s="703"/>
      <c r="G81" s="703"/>
      <c r="H81" s="706"/>
      <c r="I81" s="706"/>
      <c r="J81" s="706"/>
      <c r="K81" s="706"/>
      <c r="L81" s="706"/>
    </row>
    <row r="82" spans="1:12" x14ac:dyDescent="0.2">
      <c r="A82" s="959" t="s">
        <v>1547</v>
      </c>
      <c r="B82" s="990">
        <f>'Интерактивный прайс-лист'!$F$26*VLOOKUP(A82,last!$B$1:$C$1706,2,0)</f>
        <v>1225</v>
      </c>
      <c r="C82" s="1483">
        <f>SUM(B82:B83)</f>
        <v>2402</v>
      </c>
      <c r="D82" s="507"/>
      <c r="E82" s="492"/>
      <c r="F82" s="703"/>
      <c r="G82" s="703"/>
      <c r="H82" s="706"/>
      <c r="I82" s="706"/>
      <c r="J82" s="706"/>
      <c r="K82" s="706"/>
      <c r="L82" s="706"/>
    </row>
    <row r="83" spans="1:12" ht="13.5" thickBot="1" x14ac:dyDescent="0.25">
      <c r="A83" s="211" t="s">
        <v>1556</v>
      </c>
      <c r="B83" s="209">
        <f>'Интерактивный прайс-лист'!$F$26*VLOOKUP(A83,last!$B$1:$C$1706,2,0)</f>
        <v>1177</v>
      </c>
      <c r="C83" s="1484"/>
      <c r="D83" s="507"/>
      <c r="E83" s="492"/>
      <c r="F83" s="703"/>
      <c r="G83" s="703"/>
      <c r="H83" s="706"/>
      <c r="I83" s="706"/>
      <c r="J83" s="706"/>
      <c r="K83" s="706"/>
      <c r="L83" s="706"/>
    </row>
    <row r="84" spans="1:12" ht="13.5" thickBot="1" x14ac:dyDescent="0.25">
      <c r="A84" s="1527" t="s">
        <v>781</v>
      </c>
      <c r="B84" s="1528"/>
      <c r="C84" s="1528"/>
      <c r="D84" s="1528"/>
      <c r="E84" s="1529"/>
      <c r="F84" s="703"/>
      <c r="G84" s="703"/>
      <c r="H84" s="706"/>
      <c r="I84" s="706"/>
      <c r="J84" s="706"/>
      <c r="K84" s="706"/>
      <c r="L84" s="706"/>
    </row>
    <row r="85" spans="1:12" ht="12.75" customHeight="1" x14ac:dyDescent="0.2">
      <c r="A85" s="1094" t="s">
        <v>1564</v>
      </c>
      <c r="B85" s="483">
        <f>'Интерактивный прайс-лист'!$F$26*VLOOKUP(A85,last!$B$1:$C$1706,2,0)</f>
        <v>1235</v>
      </c>
      <c r="C85" s="497"/>
      <c r="D85" s="486" t="s">
        <v>139</v>
      </c>
      <c r="E85" s="487">
        <f>'Интерактивный прайс-лист'!$F$26*VLOOKUP(D85,last!$B$1:$C$1706,2,0)</f>
        <v>94</v>
      </c>
      <c r="F85" s="703"/>
      <c r="G85" s="703"/>
      <c r="H85" s="706"/>
      <c r="I85" s="706"/>
      <c r="J85" s="706"/>
      <c r="K85" s="706"/>
      <c r="L85" s="706"/>
    </row>
    <row r="86" spans="1:12" x14ac:dyDescent="0.2">
      <c r="A86" s="1095" t="s">
        <v>1565</v>
      </c>
      <c r="B86" s="498">
        <f>'Интерактивный прайс-лист'!$F$26*VLOOKUP(A86,last!$B$1:$C$1706,2,0)</f>
        <v>1384</v>
      </c>
      <c r="C86" s="499"/>
      <c r="D86" s="1092" t="s">
        <v>1524</v>
      </c>
      <c r="E86" s="980">
        <f>'Интерактивный прайс-лист'!$F$26*VLOOKUP(D86,last!$B$1:$C$1706,2,0)</f>
        <v>267</v>
      </c>
      <c r="F86" s="703"/>
      <c r="G86" s="703"/>
      <c r="H86" s="706"/>
      <c r="I86" s="706"/>
      <c r="J86" s="706"/>
      <c r="K86" s="706"/>
      <c r="L86" s="706"/>
    </row>
    <row r="87" spans="1:12" ht="13.5" thickBot="1" x14ac:dyDescent="0.25">
      <c r="A87" s="1096" t="s">
        <v>1566</v>
      </c>
      <c r="B87" s="500">
        <f>'Интерактивный прайс-лист'!$F$26*VLOOKUP(A87,last!$B$1:$C$1706,2,0)</f>
        <v>1436</v>
      </c>
      <c r="C87" s="501"/>
      <c r="D87" s="489" t="s">
        <v>156</v>
      </c>
      <c r="E87" s="981">
        <f>'Интерактивный прайс-лист'!$F$26*VLOOKUP(D87,last!$B$1:$C$1706,2,0)</f>
        <v>362</v>
      </c>
      <c r="F87" s="703"/>
      <c r="G87" s="703"/>
      <c r="H87" s="706"/>
      <c r="I87" s="706"/>
      <c r="J87" s="706"/>
      <c r="K87" s="706"/>
      <c r="L87" s="706"/>
    </row>
    <row r="88" spans="1:12" x14ac:dyDescent="0.2">
      <c r="A88" s="1024"/>
      <c r="B88" s="706"/>
      <c r="C88" s="709"/>
      <c r="D88" s="812"/>
      <c r="E88" s="812"/>
      <c r="F88" s="703"/>
      <c r="G88" s="703"/>
      <c r="H88" s="706"/>
      <c r="I88" s="706"/>
      <c r="J88" s="706"/>
      <c r="K88" s="706"/>
      <c r="L88" s="706"/>
    </row>
    <row r="89" spans="1:12" x14ac:dyDescent="0.2">
      <c r="A89" s="1024" t="s">
        <v>1571</v>
      </c>
      <c r="B89" s="706"/>
      <c r="C89" s="709"/>
      <c r="D89" s="812"/>
      <c r="E89" s="812"/>
      <c r="F89" s="703"/>
      <c r="G89" s="703"/>
      <c r="H89" s="706"/>
      <c r="I89" s="706"/>
      <c r="J89" s="706"/>
      <c r="K89" s="706"/>
      <c r="L89" s="706"/>
    </row>
    <row r="90" spans="1:12" x14ac:dyDescent="0.2">
      <c r="A90" s="1024"/>
      <c r="B90" s="706"/>
      <c r="C90" s="709"/>
      <c r="D90" s="812"/>
      <c r="E90" s="812"/>
      <c r="F90" s="703"/>
      <c r="G90" s="703"/>
      <c r="H90" s="706"/>
      <c r="I90" s="706"/>
      <c r="J90" s="706"/>
      <c r="K90" s="706"/>
      <c r="L90" s="706"/>
    </row>
    <row r="91" spans="1:12" x14ac:dyDescent="0.2">
      <c r="A91" s="1024"/>
      <c r="B91" s="706"/>
      <c r="C91" s="709"/>
      <c r="D91" s="812"/>
      <c r="E91" s="812"/>
      <c r="F91" s="703"/>
      <c r="G91" s="703"/>
      <c r="H91" s="706"/>
      <c r="I91" s="706"/>
      <c r="J91" s="706"/>
      <c r="K91" s="706"/>
      <c r="L91" s="706"/>
    </row>
    <row r="92" spans="1:12" x14ac:dyDescent="0.2">
      <c r="C92" s="120"/>
      <c r="D92" s="213"/>
      <c r="E92" s="212"/>
      <c r="F92" s="212"/>
      <c r="G92" s="212"/>
    </row>
  </sheetData>
  <sheetProtection password="CC0B" sheet="1" objects="1" scenarios="1"/>
  <mergeCells count="62">
    <mergeCell ref="A2:C3"/>
    <mergeCell ref="A9:B9"/>
    <mergeCell ref="A10:B10"/>
    <mergeCell ref="A11:C11"/>
    <mergeCell ref="B15:E15"/>
    <mergeCell ref="D28:E28"/>
    <mergeCell ref="A8:B8"/>
    <mergeCell ref="D34:E34"/>
    <mergeCell ref="D35:E35"/>
    <mergeCell ref="A36:E36"/>
    <mergeCell ref="D16:E16"/>
    <mergeCell ref="A17:E17"/>
    <mergeCell ref="D18:E18"/>
    <mergeCell ref="D21:E21"/>
    <mergeCell ref="D19:E19"/>
    <mergeCell ref="D22:E22"/>
    <mergeCell ref="D20:E20"/>
    <mergeCell ref="D23:E23"/>
    <mergeCell ref="D26:E26"/>
    <mergeCell ref="D27:E27"/>
    <mergeCell ref="D37:E37"/>
    <mergeCell ref="D38:E38"/>
    <mergeCell ref="D29:E29"/>
    <mergeCell ref="D30:E30"/>
    <mergeCell ref="D31:E31"/>
    <mergeCell ref="D32:E32"/>
    <mergeCell ref="D33:E33"/>
    <mergeCell ref="D44:E44"/>
    <mergeCell ref="D45:E45"/>
    <mergeCell ref="D46:E46"/>
    <mergeCell ref="D47:E47"/>
    <mergeCell ref="A48:E48"/>
    <mergeCell ref="D39:E39"/>
    <mergeCell ref="D40:E40"/>
    <mergeCell ref="A41:E41"/>
    <mergeCell ref="D42:E42"/>
    <mergeCell ref="D43:E43"/>
    <mergeCell ref="A84:E84"/>
    <mergeCell ref="D24:E24"/>
    <mergeCell ref="D25:E25"/>
    <mergeCell ref="C74:C75"/>
    <mergeCell ref="C76:C77"/>
    <mergeCell ref="C78:C79"/>
    <mergeCell ref="C80:C81"/>
    <mergeCell ref="C82:C83"/>
    <mergeCell ref="A65:E65"/>
    <mergeCell ref="C66:C67"/>
    <mergeCell ref="C68:C69"/>
    <mergeCell ref="C70:C71"/>
    <mergeCell ref="C72:C73"/>
    <mergeCell ref="C57:C58"/>
    <mergeCell ref="C59:C60"/>
    <mergeCell ref="C61:C62"/>
    <mergeCell ref="D61:D62"/>
    <mergeCell ref="C63:C64"/>
    <mergeCell ref="D63:D64"/>
    <mergeCell ref="D49:E49"/>
    <mergeCell ref="D50:E50"/>
    <mergeCell ref="D51:E51"/>
    <mergeCell ref="D52:E52"/>
    <mergeCell ref="A56:E56"/>
    <mergeCell ref="E61:E62"/>
  </mergeCells>
  <phoneticPr fontId="6" type="noConversion"/>
  <pageMargins left="0.75" right="0.75" top="1" bottom="1" header="0.5" footer="0.5"/>
  <pageSetup paperSize="9" scale="52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view="pageBreakPreview" zoomScale="85" zoomScaleNormal="75" zoomScaleSheetLayoutView="85" workbookViewId="0">
      <selection activeCell="H10" sqref="H10"/>
    </sheetView>
  </sheetViews>
  <sheetFormatPr defaultRowHeight="12.75" x14ac:dyDescent="0.2"/>
  <cols>
    <col min="1" max="1" width="32.42578125" style="42" bestFit="1" customWidth="1"/>
    <col min="2" max="2" width="13.5703125" style="42" bestFit="1" customWidth="1"/>
    <col min="3" max="3" width="15.42578125" style="42" bestFit="1" customWidth="1"/>
    <col min="4" max="4" width="15" style="73" customWidth="1"/>
    <col min="5" max="5" width="20.85546875" style="42" customWidth="1"/>
    <col min="6" max="6" width="18.7109375" style="42" customWidth="1"/>
    <col min="7" max="7" width="16.5703125" style="42" customWidth="1"/>
    <col min="8" max="8" width="18.42578125" style="42" customWidth="1"/>
    <col min="9" max="9" width="16.85546875" style="73" customWidth="1"/>
    <col min="10" max="10" width="11.7109375" style="42" customWidth="1"/>
    <col min="11" max="11" width="12.85546875" style="42" customWidth="1"/>
    <col min="12" max="12" width="13.42578125" style="42" customWidth="1"/>
    <col min="13" max="16384" width="9.140625" style="42"/>
  </cols>
  <sheetData>
    <row r="1" spans="1:14" ht="13.5" thickBot="1" x14ac:dyDescent="0.25">
      <c r="A1" s="48"/>
      <c r="B1" s="48"/>
      <c r="C1" s="48"/>
      <c r="D1" s="46"/>
      <c r="E1" s="48"/>
      <c r="F1" s="48"/>
      <c r="G1" s="48"/>
      <c r="H1" s="48"/>
      <c r="I1" s="46"/>
    </row>
    <row r="2" spans="1:14" x14ac:dyDescent="0.2">
      <c r="A2" s="1361" t="s">
        <v>1702</v>
      </c>
      <c r="B2" s="1362"/>
      <c r="C2" s="1362"/>
      <c r="D2" s="1363"/>
      <c r="E2" s="44"/>
      <c r="F2" s="44"/>
      <c r="G2" s="44"/>
      <c r="H2" s="44"/>
      <c r="I2" s="191"/>
    </row>
    <row r="3" spans="1:14" ht="13.5" thickBot="1" x14ac:dyDescent="0.25">
      <c r="A3" s="1364"/>
      <c r="B3" s="1365"/>
      <c r="C3" s="1365"/>
      <c r="D3" s="1366"/>
      <c r="E3" s="44"/>
      <c r="F3" s="44"/>
      <c r="G3" s="44"/>
      <c r="H3" s="44"/>
      <c r="I3" s="191"/>
    </row>
    <row r="4" spans="1:14" s="48" customFormat="1" ht="6.75" customHeight="1" x14ac:dyDescent="0.2">
      <c r="D4" s="46"/>
      <c r="I4" s="46"/>
    </row>
    <row r="5" spans="1:14" s="49" customFormat="1" x14ac:dyDescent="0.2">
      <c r="A5" s="708"/>
      <c r="B5" s="708"/>
      <c r="C5" s="708"/>
      <c r="D5" s="708"/>
      <c r="E5" s="708"/>
      <c r="F5" s="708"/>
      <c r="G5" s="708"/>
      <c r="H5" s="708"/>
      <c r="I5" s="708"/>
    </row>
    <row r="6" spans="1:14" s="49" customFormat="1" ht="13.5" thickBot="1" x14ac:dyDescent="0.25">
      <c r="A6" s="707" t="s">
        <v>951</v>
      </c>
      <c r="B6" s="707"/>
      <c r="C6" s="707"/>
      <c r="D6" s="707" t="s">
        <v>950</v>
      </c>
      <c r="E6" s="708"/>
      <c r="F6" s="708"/>
      <c r="G6" s="708"/>
      <c r="H6" s="708"/>
      <c r="I6" s="708"/>
    </row>
    <row r="7" spans="1:14" ht="15" x14ac:dyDescent="0.2">
      <c r="A7" s="1549" t="s">
        <v>1133</v>
      </c>
      <c r="B7" s="1550"/>
      <c r="C7" s="306"/>
      <c r="D7" s="245"/>
      <c r="E7" s="519" t="s">
        <v>822</v>
      </c>
      <c r="F7" s="520" t="s">
        <v>823</v>
      </c>
      <c r="G7" s="803"/>
      <c r="H7" s="803"/>
      <c r="I7" s="804"/>
      <c r="J7" s="246"/>
      <c r="K7" s="246"/>
      <c r="L7" s="247"/>
      <c r="M7" s="247"/>
      <c r="N7" s="247"/>
    </row>
    <row r="8" spans="1:14" ht="15" x14ac:dyDescent="0.2">
      <c r="A8" s="1546" t="s">
        <v>689</v>
      </c>
      <c r="B8" s="1547"/>
      <c r="C8" s="248" t="s">
        <v>699</v>
      </c>
      <c r="D8" s="249" t="s">
        <v>691</v>
      </c>
      <c r="E8" s="250">
        <v>4</v>
      </c>
      <c r="F8" s="251">
        <v>5</v>
      </c>
      <c r="G8" s="803"/>
      <c r="H8" s="803"/>
      <c r="I8" s="804"/>
      <c r="J8" s="246"/>
      <c r="K8" s="246"/>
      <c r="L8" s="247"/>
      <c r="M8" s="247"/>
      <c r="N8" s="247"/>
    </row>
    <row r="9" spans="1:14" ht="15" x14ac:dyDescent="0.2">
      <c r="A9" s="1481" t="s">
        <v>700</v>
      </c>
      <c r="B9" s="1545"/>
      <c r="C9" s="252" t="s">
        <v>699</v>
      </c>
      <c r="D9" s="253" t="s">
        <v>691</v>
      </c>
      <c r="E9" s="254">
        <v>4.4000000000000004</v>
      </c>
      <c r="F9" s="255">
        <v>5.7</v>
      </c>
      <c r="G9" s="803"/>
      <c r="H9" s="803"/>
      <c r="I9" s="804"/>
      <c r="J9" s="246"/>
      <c r="K9" s="246"/>
      <c r="L9" s="247"/>
      <c r="M9" s="247"/>
      <c r="N9" s="247"/>
    </row>
    <row r="10" spans="1:14" ht="13.5" thickBot="1" x14ac:dyDescent="0.25">
      <c r="A10" s="1557" t="s">
        <v>703</v>
      </c>
      <c r="B10" s="1558"/>
      <c r="C10" s="1559"/>
      <c r="D10" s="257" t="s">
        <v>693</v>
      </c>
      <c r="E10" s="93">
        <f>'Интерактивный прайс-лист'!$F$26*VLOOKUP(E7,last!$B$1:$C$1706,2,0)</f>
        <v>3071</v>
      </c>
      <c r="F10" s="258">
        <f>'Интерактивный прайс-лист'!$F$26*VLOOKUP(F7,last!$B$1:$C$1706,2,0)</f>
        <v>3142</v>
      </c>
      <c r="G10" s="803"/>
      <c r="H10" s="803"/>
      <c r="I10" s="804"/>
      <c r="J10" s="235"/>
      <c r="K10" s="235"/>
      <c r="L10" s="235"/>
      <c r="M10" s="235"/>
    </row>
    <row r="11" spans="1:14" x14ac:dyDescent="0.2">
      <c r="A11" s="705"/>
      <c r="B11" s="705"/>
      <c r="C11" s="705"/>
      <c r="D11" s="706"/>
      <c r="E11" s="705"/>
      <c r="F11" s="705"/>
      <c r="G11" s="705"/>
      <c r="H11" s="705"/>
      <c r="I11" s="705"/>
    </row>
    <row r="12" spans="1:14" s="49" customFormat="1" ht="13.5" thickBot="1" x14ac:dyDescent="0.25">
      <c r="A12" s="707" t="s">
        <v>951</v>
      </c>
      <c r="B12" s="708"/>
      <c r="C12" s="708"/>
      <c r="D12" s="708"/>
      <c r="E12" s="708"/>
      <c r="F12" s="708"/>
      <c r="G12" s="708"/>
      <c r="H12" s="708"/>
      <c r="I12" s="708"/>
    </row>
    <row r="13" spans="1:14" x14ac:dyDescent="0.2">
      <c r="A13" s="1277" t="s">
        <v>1134</v>
      </c>
      <c r="B13" s="1548"/>
      <c r="C13" s="265"/>
      <c r="D13" s="266"/>
      <c r="E13" s="286" t="s">
        <v>828</v>
      </c>
      <c r="F13" s="268" t="s">
        <v>829</v>
      </c>
      <c r="G13" s="268" t="s">
        <v>830</v>
      </c>
      <c r="H13" s="269" t="s">
        <v>831</v>
      </c>
      <c r="I13" s="705"/>
      <c r="J13" s="235"/>
      <c r="K13" s="235"/>
    </row>
    <row r="14" spans="1:14" ht="12.75" customHeight="1" x14ac:dyDescent="0.2">
      <c r="A14" s="1546" t="s">
        <v>689</v>
      </c>
      <c r="B14" s="1547"/>
      <c r="C14" s="248" t="s">
        <v>699</v>
      </c>
      <c r="D14" s="290" t="s">
        <v>691</v>
      </c>
      <c r="E14" s="291">
        <v>2.5</v>
      </c>
      <c r="F14" s="270">
        <v>3.5</v>
      </c>
      <c r="G14" s="270">
        <v>4.2</v>
      </c>
      <c r="H14" s="251">
        <v>5</v>
      </c>
      <c r="I14" s="705"/>
      <c r="J14" s="235"/>
      <c r="K14" s="235"/>
    </row>
    <row r="15" spans="1:14" ht="12.75" customHeight="1" x14ac:dyDescent="0.2">
      <c r="A15" s="1481" t="s">
        <v>700</v>
      </c>
      <c r="B15" s="1545"/>
      <c r="C15" s="252" t="s">
        <v>699</v>
      </c>
      <c r="D15" s="232" t="s">
        <v>691</v>
      </c>
      <c r="E15" s="292">
        <v>2.7</v>
      </c>
      <c r="F15" s="273">
        <v>4.05</v>
      </c>
      <c r="G15" s="273">
        <v>5.0999999999999996</v>
      </c>
      <c r="H15" s="255">
        <v>6</v>
      </c>
      <c r="I15" s="705"/>
      <c r="J15" s="235"/>
      <c r="K15" s="235"/>
    </row>
    <row r="16" spans="1:14" x14ac:dyDescent="0.2">
      <c r="A16" s="1554" t="s">
        <v>702</v>
      </c>
      <c r="B16" s="1555"/>
      <c r="C16" s="1556"/>
      <c r="D16" s="232" t="s">
        <v>693</v>
      </c>
      <c r="E16" s="293">
        <f>'Интерактивный прайс-лист'!$F$26*VLOOKUP(E13,last!$B$1:$C$1706,2,0)</f>
        <v>729</v>
      </c>
      <c r="F16" s="281">
        <f>'Интерактивный прайс-лист'!$F$26*VLOOKUP(F13,last!$B$1:$C$1706,2,0)</f>
        <v>804</v>
      </c>
      <c r="G16" s="281">
        <f>'Интерактивный прайс-лист'!$F$26*VLOOKUP(G13,last!$B$1:$C$1706,2,0)</f>
        <v>894</v>
      </c>
      <c r="H16" s="282">
        <f>'Интерактивный прайс-лист'!$F$26*VLOOKUP(H13,last!$B$1:$C$1706,2,0)</f>
        <v>1713</v>
      </c>
      <c r="I16" s="705"/>
      <c r="J16" s="235"/>
      <c r="K16" s="235"/>
    </row>
    <row r="17" spans="1:13" x14ac:dyDescent="0.2">
      <c r="A17" s="815"/>
      <c r="B17" s="815"/>
      <c r="C17" s="815"/>
      <c r="D17" s="816"/>
      <c r="E17" s="816"/>
      <c r="F17" s="804"/>
      <c r="G17" s="816"/>
      <c r="H17" s="803"/>
      <c r="I17" s="804"/>
      <c r="J17" s="235"/>
      <c r="K17" s="235"/>
    </row>
    <row r="18" spans="1:13" ht="13.5" thickBot="1" x14ac:dyDescent="0.25">
      <c r="A18" s="803"/>
      <c r="B18" s="803"/>
      <c r="C18" s="803"/>
      <c r="D18" s="804"/>
      <c r="E18" s="803"/>
      <c r="F18" s="803"/>
      <c r="G18" s="803"/>
      <c r="H18" s="803"/>
      <c r="I18" s="804"/>
      <c r="J18" s="235"/>
      <c r="K18" s="235"/>
      <c r="L18" s="235"/>
      <c r="M18" s="235"/>
    </row>
    <row r="19" spans="1:13" x14ac:dyDescent="0.2">
      <c r="A19" s="1551" t="s">
        <v>1087</v>
      </c>
      <c r="B19" s="1552"/>
      <c r="C19" s="1552"/>
      <c r="D19" s="1553"/>
      <c r="E19" s="259"/>
      <c r="F19" s="260"/>
      <c r="G19" s="804"/>
      <c r="H19" s="804"/>
      <c r="I19" s="804"/>
      <c r="J19" s="235"/>
      <c r="K19" s="235"/>
      <c r="L19" s="235"/>
      <c r="M19" s="235"/>
    </row>
    <row r="20" spans="1:13" x14ac:dyDescent="0.2">
      <c r="A20" s="1554" t="s">
        <v>543</v>
      </c>
      <c r="B20" s="1556"/>
      <c r="C20" s="242" t="s">
        <v>862</v>
      </c>
      <c r="D20" s="253" t="s">
        <v>693</v>
      </c>
      <c r="E20" s="1562">
        <f>'Интерактивный прайс-лист'!$F$26*VLOOKUP(C20,last!$B$1:$C$1706,2,0)</f>
        <v>125</v>
      </c>
      <c r="F20" s="1563" t="e">
        <f>'Интерактивный прайс-лист'!$F$26*VLOOKUP(F17,last!$B$1:$C$1706,2,0)</f>
        <v>#N/A</v>
      </c>
      <c r="G20" s="803"/>
      <c r="H20" s="803"/>
      <c r="I20" s="803"/>
      <c r="J20" s="235"/>
      <c r="K20" s="235"/>
      <c r="L20" s="235"/>
      <c r="M20" s="235"/>
    </row>
    <row r="21" spans="1:13" ht="13.5" thickBot="1" x14ac:dyDescent="0.25">
      <c r="A21" s="1557" t="s">
        <v>542</v>
      </c>
      <c r="B21" s="1559"/>
      <c r="C21" s="261" t="s">
        <v>1388</v>
      </c>
      <c r="D21" s="257" t="s">
        <v>693</v>
      </c>
      <c r="E21" s="1560">
        <f>'Интерактивный прайс-лист'!$F$26*VLOOKUP(C21,last!$B$1:$C$1706,2,0)</f>
        <v>188</v>
      </c>
      <c r="F21" s="1561" t="e">
        <f>'Интерактивный прайс-лист'!$F$26*VLOOKUP(F18,last!$B$1:$C$1706,2,0)</f>
        <v>#N/A</v>
      </c>
      <c r="G21" s="803"/>
      <c r="H21" s="803"/>
      <c r="I21" s="803"/>
      <c r="J21" s="235"/>
      <c r="K21" s="235"/>
      <c r="L21" s="235"/>
      <c r="M21" s="235"/>
    </row>
    <row r="22" spans="1:13" x14ac:dyDescent="0.2">
      <c r="A22" s="262"/>
      <c r="B22" s="262"/>
      <c r="C22" s="263"/>
      <c r="D22" s="236"/>
      <c r="E22" s="264"/>
      <c r="F22" s="264"/>
      <c r="G22" s="235"/>
      <c r="H22" s="235"/>
      <c r="I22" s="235"/>
      <c r="J22" s="235"/>
      <c r="K22" s="235"/>
      <c r="L22" s="235"/>
      <c r="M22" s="235"/>
    </row>
    <row r="23" spans="1:13" x14ac:dyDescent="0.2">
      <c r="F23" s="235"/>
      <c r="G23" s="235"/>
      <c r="H23" s="235"/>
      <c r="I23" s="236"/>
      <c r="J23" s="235"/>
      <c r="K23" s="235"/>
      <c r="L23" s="235"/>
      <c r="M23" s="235"/>
    </row>
    <row r="24" spans="1:13" x14ac:dyDescent="0.2">
      <c r="F24" s="235"/>
      <c r="G24" s="235"/>
      <c r="H24" s="235"/>
      <c r="I24" s="236"/>
      <c r="J24" s="235"/>
      <c r="K24" s="235"/>
      <c r="L24" s="235"/>
      <c r="M24" s="235"/>
    </row>
    <row r="25" spans="1:13" x14ac:dyDescent="0.2">
      <c r="F25" s="235"/>
      <c r="G25" s="235"/>
      <c r="H25" s="235"/>
      <c r="I25" s="236"/>
      <c r="J25" s="235"/>
      <c r="K25" s="235"/>
      <c r="L25" s="235"/>
      <c r="M25" s="235"/>
    </row>
    <row r="26" spans="1:13" x14ac:dyDescent="0.2">
      <c r="F26" s="235"/>
      <c r="G26" s="235"/>
      <c r="H26" s="235"/>
      <c r="I26" s="236"/>
      <c r="J26" s="235"/>
      <c r="K26" s="235"/>
      <c r="L26" s="235"/>
      <c r="M26" s="235"/>
    </row>
    <row r="27" spans="1:13" x14ac:dyDescent="0.2">
      <c r="F27" s="235"/>
      <c r="G27" s="235"/>
      <c r="H27" s="235"/>
      <c r="I27" s="236"/>
      <c r="J27" s="235"/>
      <c r="K27" s="235"/>
      <c r="L27" s="235"/>
      <c r="M27" s="235"/>
    </row>
    <row r="28" spans="1:13" x14ac:dyDescent="0.2">
      <c r="F28" s="235"/>
      <c r="G28" s="235"/>
      <c r="H28" s="235"/>
      <c r="I28" s="236"/>
      <c r="J28" s="235"/>
      <c r="K28" s="235"/>
      <c r="L28" s="235"/>
      <c r="M28" s="235"/>
    </row>
    <row r="29" spans="1:13" x14ac:dyDescent="0.2">
      <c r="F29" s="235"/>
      <c r="G29" s="235"/>
      <c r="H29" s="235"/>
      <c r="I29" s="236"/>
      <c r="J29" s="235"/>
      <c r="K29" s="235"/>
      <c r="L29" s="235"/>
      <c r="M29" s="235"/>
    </row>
    <row r="30" spans="1:13" x14ac:dyDescent="0.2">
      <c r="F30" s="235"/>
      <c r="G30" s="235"/>
      <c r="H30" s="235"/>
      <c r="I30" s="236"/>
      <c r="J30" s="235"/>
      <c r="K30" s="235"/>
      <c r="L30" s="235"/>
      <c r="M30" s="235"/>
    </row>
    <row r="31" spans="1:13" x14ac:dyDescent="0.2">
      <c r="F31" s="235"/>
      <c r="G31" s="235"/>
      <c r="H31" s="235"/>
      <c r="I31" s="236"/>
      <c r="J31" s="235"/>
      <c r="K31" s="235"/>
      <c r="L31" s="235"/>
      <c r="M31" s="235"/>
    </row>
    <row r="32" spans="1:13" x14ac:dyDescent="0.2">
      <c r="F32" s="235"/>
      <c r="G32" s="235"/>
      <c r="H32" s="235"/>
      <c r="I32" s="236"/>
      <c r="J32" s="235"/>
      <c r="K32" s="235"/>
      <c r="L32" s="235"/>
      <c r="M32" s="235"/>
    </row>
    <row r="33" spans="6:13" x14ac:dyDescent="0.2">
      <c r="F33" s="235"/>
      <c r="G33" s="235"/>
      <c r="H33" s="235"/>
      <c r="I33" s="236"/>
      <c r="J33" s="235"/>
      <c r="K33" s="235"/>
      <c r="L33" s="235"/>
      <c r="M33" s="235"/>
    </row>
    <row r="34" spans="6:13" x14ac:dyDescent="0.2">
      <c r="F34" s="235"/>
      <c r="G34" s="235"/>
      <c r="H34" s="235"/>
      <c r="I34" s="236"/>
      <c r="J34" s="235"/>
      <c r="K34" s="235"/>
      <c r="L34" s="235"/>
      <c r="M34" s="235"/>
    </row>
    <row r="35" spans="6:13" x14ac:dyDescent="0.2">
      <c r="F35" s="235"/>
      <c r="G35" s="235"/>
      <c r="H35" s="235"/>
      <c r="I35" s="236"/>
      <c r="J35" s="235"/>
      <c r="K35" s="235"/>
      <c r="L35" s="235"/>
      <c r="M35" s="235"/>
    </row>
    <row r="36" spans="6:13" x14ac:dyDescent="0.2">
      <c r="F36" s="235"/>
      <c r="G36" s="235"/>
      <c r="H36" s="235"/>
      <c r="I36" s="236"/>
      <c r="J36" s="235"/>
      <c r="K36" s="235"/>
      <c r="L36" s="235"/>
      <c r="M36" s="235"/>
    </row>
    <row r="37" spans="6:13" x14ac:dyDescent="0.2">
      <c r="F37" s="235"/>
      <c r="G37" s="235"/>
      <c r="H37" s="235"/>
      <c r="I37" s="236"/>
      <c r="J37" s="235"/>
      <c r="K37" s="235"/>
      <c r="L37" s="235"/>
      <c r="M37" s="235"/>
    </row>
    <row r="38" spans="6:13" x14ac:dyDescent="0.2">
      <c r="F38" s="235"/>
      <c r="G38" s="235"/>
      <c r="H38" s="235"/>
      <c r="I38" s="236"/>
      <c r="J38" s="235"/>
      <c r="K38" s="235"/>
      <c r="L38" s="235"/>
      <c r="M38" s="235"/>
    </row>
    <row r="39" spans="6:13" x14ac:dyDescent="0.2">
      <c r="F39" s="235"/>
      <c r="G39" s="235"/>
      <c r="H39" s="235"/>
      <c r="I39" s="236"/>
      <c r="J39" s="235"/>
      <c r="K39" s="235"/>
      <c r="L39" s="235"/>
      <c r="M39" s="235"/>
    </row>
    <row r="40" spans="6:13" x14ac:dyDescent="0.2">
      <c r="F40" s="235"/>
      <c r="G40" s="235"/>
      <c r="H40" s="235"/>
      <c r="I40" s="236"/>
      <c r="J40" s="235"/>
      <c r="K40" s="235"/>
      <c r="L40" s="235"/>
      <c r="M40" s="235"/>
    </row>
    <row r="41" spans="6:13" x14ac:dyDescent="0.2">
      <c r="F41" s="235"/>
      <c r="G41" s="235"/>
      <c r="H41" s="235"/>
      <c r="I41" s="236"/>
      <c r="J41" s="235"/>
      <c r="K41" s="235"/>
      <c r="L41" s="235"/>
      <c r="M41" s="235"/>
    </row>
    <row r="42" spans="6:13" x14ac:dyDescent="0.2">
      <c r="F42" s="235"/>
      <c r="G42" s="235"/>
      <c r="H42" s="235"/>
      <c r="I42" s="236"/>
      <c r="J42" s="235"/>
      <c r="K42" s="235"/>
      <c r="L42" s="235"/>
      <c r="M42" s="235"/>
    </row>
    <row r="43" spans="6:13" x14ac:dyDescent="0.2">
      <c r="F43" s="235"/>
      <c r="G43" s="235"/>
      <c r="H43" s="235"/>
      <c r="I43" s="236"/>
      <c r="J43" s="235"/>
      <c r="K43" s="235"/>
      <c r="L43" s="235"/>
      <c r="M43" s="235"/>
    </row>
    <row r="44" spans="6:13" x14ac:dyDescent="0.2">
      <c r="F44" s="235"/>
      <c r="G44" s="235"/>
      <c r="H44" s="235"/>
      <c r="I44" s="236"/>
      <c r="J44" s="235"/>
      <c r="K44" s="235"/>
      <c r="L44" s="235"/>
      <c r="M44" s="235"/>
    </row>
    <row r="45" spans="6:13" x14ac:dyDescent="0.2">
      <c r="F45" s="235"/>
      <c r="G45" s="235"/>
      <c r="H45" s="235"/>
      <c r="I45" s="236"/>
      <c r="J45" s="235"/>
      <c r="K45" s="235"/>
      <c r="L45" s="235"/>
      <c r="M45" s="235"/>
    </row>
    <row r="46" spans="6:13" x14ac:dyDescent="0.2">
      <c r="F46" s="235"/>
      <c r="G46" s="235"/>
      <c r="H46" s="235"/>
      <c r="I46" s="236"/>
      <c r="J46" s="235"/>
      <c r="K46" s="235"/>
      <c r="L46" s="235"/>
      <c r="M46" s="235"/>
    </row>
    <row r="47" spans="6:13" x14ac:dyDescent="0.2">
      <c r="F47" s="235"/>
      <c r="G47" s="235"/>
      <c r="H47" s="235"/>
      <c r="I47" s="236"/>
      <c r="J47" s="235"/>
      <c r="K47" s="235"/>
      <c r="L47" s="235"/>
      <c r="M47" s="235"/>
    </row>
    <row r="48" spans="6:13" x14ac:dyDescent="0.2">
      <c r="F48" s="235"/>
      <c r="G48" s="235"/>
      <c r="H48" s="235"/>
      <c r="I48" s="236"/>
      <c r="J48" s="235"/>
      <c r="K48" s="235"/>
      <c r="L48" s="235"/>
      <c r="M48" s="235"/>
    </row>
    <row r="49" spans="6:13" x14ac:dyDescent="0.2">
      <c r="F49" s="235"/>
      <c r="G49" s="235"/>
      <c r="H49" s="235"/>
      <c r="I49" s="236"/>
      <c r="J49" s="235"/>
      <c r="K49" s="235"/>
      <c r="L49" s="235"/>
      <c r="M49" s="235"/>
    </row>
    <row r="50" spans="6:13" x14ac:dyDescent="0.2">
      <c r="F50" s="235"/>
      <c r="G50" s="235"/>
      <c r="H50" s="235"/>
      <c r="I50" s="236"/>
      <c r="J50" s="235"/>
      <c r="K50" s="235"/>
      <c r="L50" s="235"/>
      <c r="M50" s="235"/>
    </row>
    <row r="51" spans="6:13" x14ac:dyDescent="0.2">
      <c r="F51" s="235"/>
      <c r="G51" s="235"/>
      <c r="H51" s="235"/>
      <c r="I51" s="236"/>
      <c r="J51" s="235"/>
      <c r="K51" s="235"/>
      <c r="L51" s="235"/>
      <c r="M51" s="235"/>
    </row>
    <row r="52" spans="6:13" x14ac:dyDescent="0.2">
      <c r="F52" s="235"/>
      <c r="G52" s="235"/>
      <c r="H52" s="235"/>
      <c r="I52" s="236"/>
      <c r="J52" s="235"/>
      <c r="K52" s="235"/>
      <c r="L52" s="235"/>
      <c r="M52" s="235"/>
    </row>
    <row r="53" spans="6:13" ht="12.75" customHeight="1" x14ac:dyDescent="0.2">
      <c r="F53" s="235"/>
      <c r="G53" s="235"/>
      <c r="H53" s="235"/>
      <c r="I53" s="236"/>
      <c r="J53" s="235"/>
      <c r="K53" s="235"/>
      <c r="L53" s="235"/>
      <c r="M53" s="235"/>
    </row>
    <row r="54" spans="6:13" x14ac:dyDescent="0.2">
      <c r="F54" s="235"/>
      <c r="G54" s="235"/>
      <c r="H54" s="235"/>
      <c r="I54" s="236"/>
      <c r="J54" s="235"/>
      <c r="K54" s="235"/>
      <c r="L54" s="235"/>
      <c r="M54" s="235"/>
    </row>
    <row r="55" spans="6:13" x14ac:dyDescent="0.2">
      <c r="F55" s="235"/>
      <c r="G55" s="235"/>
      <c r="H55" s="235"/>
      <c r="I55" s="236"/>
      <c r="J55" s="235"/>
      <c r="K55" s="235"/>
      <c r="L55" s="235"/>
      <c r="M55" s="235"/>
    </row>
    <row r="56" spans="6:13" x14ac:dyDescent="0.2">
      <c r="F56" s="235"/>
      <c r="G56" s="235"/>
      <c r="H56" s="235"/>
      <c r="I56" s="236"/>
      <c r="J56" s="235"/>
      <c r="K56" s="235"/>
      <c r="L56" s="235"/>
      <c r="M56" s="235"/>
    </row>
    <row r="57" spans="6:13" ht="12.75" customHeight="1" x14ac:dyDescent="0.2">
      <c r="F57" s="235"/>
      <c r="G57" s="235"/>
      <c r="H57" s="235"/>
      <c r="I57" s="236"/>
      <c r="J57" s="235"/>
      <c r="K57" s="235"/>
      <c r="L57" s="235"/>
      <c r="M57" s="235"/>
    </row>
    <row r="58" spans="6:13" x14ac:dyDescent="0.2">
      <c r="F58" s="235"/>
      <c r="G58" s="235"/>
      <c r="H58" s="235"/>
      <c r="I58" s="236"/>
      <c r="J58" s="235"/>
      <c r="K58" s="235"/>
      <c r="L58" s="235"/>
      <c r="M58" s="235"/>
    </row>
    <row r="59" spans="6:13" x14ac:dyDescent="0.2">
      <c r="F59" s="235"/>
      <c r="G59" s="235"/>
      <c r="H59" s="235"/>
      <c r="I59" s="236"/>
      <c r="J59" s="235"/>
      <c r="K59" s="235"/>
      <c r="L59" s="235"/>
      <c r="M59" s="235"/>
    </row>
    <row r="60" spans="6:13" x14ac:dyDescent="0.2">
      <c r="F60" s="235"/>
      <c r="G60" s="235"/>
      <c r="H60" s="235"/>
      <c r="I60" s="236"/>
      <c r="J60" s="235"/>
      <c r="K60" s="235"/>
      <c r="L60" s="235"/>
      <c r="M60" s="235"/>
    </row>
    <row r="61" spans="6:13" x14ac:dyDescent="0.2">
      <c r="F61" s="235"/>
      <c r="G61" s="235"/>
      <c r="H61" s="235"/>
      <c r="I61" s="236"/>
      <c r="J61" s="235"/>
      <c r="K61" s="235"/>
      <c r="L61" s="235"/>
      <c r="M61" s="235"/>
    </row>
    <row r="62" spans="6:13" x14ac:dyDescent="0.2">
      <c r="F62" s="235"/>
      <c r="G62" s="235"/>
      <c r="H62" s="235"/>
      <c r="I62" s="236"/>
      <c r="J62" s="235"/>
      <c r="K62" s="235"/>
      <c r="L62" s="235"/>
      <c r="M62" s="235"/>
    </row>
    <row r="63" spans="6:13" x14ac:dyDescent="0.2">
      <c r="F63" s="235"/>
      <c r="G63" s="235"/>
      <c r="H63" s="235"/>
      <c r="I63" s="236"/>
      <c r="J63" s="235"/>
      <c r="K63" s="235"/>
      <c r="L63" s="235"/>
      <c r="M63" s="235"/>
    </row>
    <row r="64" spans="6:13" x14ac:dyDescent="0.2">
      <c r="F64" s="235"/>
      <c r="G64" s="235"/>
      <c r="H64" s="235"/>
      <c r="I64" s="236"/>
      <c r="J64" s="235"/>
      <c r="K64" s="235"/>
      <c r="L64" s="235"/>
      <c r="M64" s="235"/>
    </row>
    <row r="65" spans="6:13" x14ac:dyDescent="0.2">
      <c r="F65" s="235"/>
      <c r="G65" s="235"/>
      <c r="H65" s="235"/>
      <c r="I65" s="236"/>
      <c r="J65" s="235"/>
      <c r="K65" s="235"/>
      <c r="L65" s="235"/>
      <c r="M65" s="235"/>
    </row>
    <row r="66" spans="6:13" ht="12.75" customHeight="1" x14ac:dyDescent="0.2">
      <c r="F66" s="235"/>
      <c r="G66" s="235"/>
      <c r="H66" s="235"/>
      <c r="I66" s="236"/>
      <c r="J66" s="235"/>
      <c r="K66" s="235"/>
      <c r="L66" s="235"/>
      <c r="M66" s="235"/>
    </row>
    <row r="67" spans="6:13" x14ac:dyDescent="0.2">
      <c r="F67" s="235"/>
      <c r="G67" s="235"/>
      <c r="H67" s="235"/>
      <c r="I67" s="236"/>
      <c r="J67" s="235"/>
      <c r="K67" s="235"/>
      <c r="L67" s="235"/>
      <c r="M67" s="235"/>
    </row>
    <row r="68" spans="6:13" x14ac:dyDescent="0.2">
      <c r="F68" s="235"/>
      <c r="G68" s="235"/>
      <c r="H68" s="235"/>
      <c r="I68" s="236"/>
      <c r="J68" s="235"/>
      <c r="K68" s="235"/>
      <c r="L68" s="235"/>
      <c r="M68" s="235"/>
    </row>
    <row r="69" spans="6:13" ht="12.75" customHeight="1" x14ac:dyDescent="0.2">
      <c r="F69" s="235"/>
      <c r="G69" s="235"/>
      <c r="H69" s="235"/>
      <c r="I69" s="236"/>
      <c r="J69" s="235"/>
      <c r="K69" s="235"/>
      <c r="L69" s="235"/>
      <c r="M69" s="235"/>
    </row>
    <row r="70" spans="6:13" x14ac:dyDescent="0.2">
      <c r="F70" s="235"/>
      <c r="G70" s="235"/>
      <c r="H70" s="235"/>
      <c r="I70" s="236"/>
      <c r="J70" s="235"/>
      <c r="K70" s="235"/>
      <c r="L70" s="235"/>
      <c r="M70" s="235"/>
    </row>
    <row r="71" spans="6:13" x14ac:dyDescent="0.2">
      <c r="F71" s="235"/>
      <c r="G71" s="235"/>
      <c r="H71" s="235"/>
      <c r="I71" s="236"/>
      <c r="J71" s="235"/>
      <c r="K71" s="235"/>
      <c r="L71" s="235"/>
      <c r="M71" s="235"/>
    </row>
    <row r="72" spans="6:13" x14ac:dyDescent="0.2">
      <c r="F72" s="235"/>
      <c r="G72" s="235"/>
      <c r="H72" s="235"/>
      <c r="I72" s="236"/>
      <c r="J72" s="235"/>
      <c r="K72" s="235"/>
      <c r="L72" s="235"/>
      <c r="M72" s="235"/>
    </row>
    <row r="73" spans="6:13" ht="12.75" customHeight="1" x14ac:dyDescent="0.2">
      <c r="F73" s="235"/>
      <c r="G73" s="235"/>
      <c r="H73" s="235"/>
      <c r="I73" s="236"/>
      <c r="J73" s="235"/>
      <c r="K73" s="235"/>
      <c r="L73" s="235"/>
      <c r="M73" s="235"/>
    </row>
    <row r="74" spans="6:13" x14ac:dyDescent="0.2">
      <c r="F74" s="235"/>
      <c r="G74" s="235"/>
      <c r="H74" s="235"/>
      <c r="I74" s="236"/>
      <c r="J74" s="235"/>
      <c r="K74" s="235"/>
      <c r="L74" s="235"/>
      <c r="M74" s="235"/>
    </row>
    <row r="75" spans="6:13" x14ac:dyDescent="0.2">
      <c r="F75" s="235"/>
      <c r="G75" s="235"/>
      <c r="H75" s="235"/>
      <c r="I75" s="236"/>
      <c r="J75" s="235"/>
      <c r="K75" s="235"/>
      <c r="L75" s="235"/>
      <c r="M75" s="235"/>
    </row>
    <row r="76" spans="6:13" x14ac:dyDescent="0.2">
      <c r="F76" s="235"/>
      <c r="G76" s="235"/>
      <c r="H76" s="235"/>
      <c r="I76" s="236"/>
      <c r="J76" s="235"/>
      <c r="K76" s="235"/>
      <c r="L76" s="235"/>
      <c r="M76" s="235"/>
    </row>
    <row r="77" spans="6:13" x14ac:dyDescent="0.2">
      <c r="F77" s="235"/>
      <c r="G77" s="235"/>
      <c r="H77" s="235"/>
      <c r="I77" s="236"/>
      <c r="J77" s="235"/>
      <c r="K77" s="235"/>
      <c r="L77" s="235"/>
      <c r="M77" s="235"/>
    </row>
    <row r="78" spans="6:13" x14ac:dyDescent="0.2">
      <c r="F78" s="235"/>
      <c r="G78" s="235"/>
      <c r="H78" s="235"/>
      <c r="I78" s="236"/>
      <c r="J78" s="235"/>
      <c r="K78" s="235"/>
      <c r="L78" s="235"/>
      <c r="M78" s="235"/>
    </row>
    <row r="79" spans="6:13" x14ac:dyDescent="0.2">
      <c r="F79" s="235"/>
      <c r="G79" s="235"/>
      <c r="H79" s="235"/>
      <c r="I79" s="236"/>
      <c r="J79" s="235"/>
      <c r="K79" s="235"/>
      <c r="L79" s="235"/>
      <c r="M79" s="235"/>
    </row>
    <row r="80" spans="6:13" x14ac:dyDescent="0.2">
      <c r="F80" s="235"/>
      <c r="G80" s="235"/>
      <c r="H80" s="235"/>
      <c r="I80" s="236"/>
      <c r="J80" s="235"/>
      <c r="K80" s="235"/>
      <c r="L80" s="235"/>
      <c r="M80" s="235"/>
    </row>
    <row r="81" spans="1:13" x14ac:dyDescent="0.2">
      <c r="F81" s="235"/>
      <c r="G81" s="235"/>
      <c r="H81" s="235"/>
      <c r="I81" s="236"/>
      <c r="J81" s="235"/>
      <c r="K81" s="235"/>
      <c r="L81" s="235"/>
      <c r="M81" s="235"/>
    </row>
    <row r="82" spans="1:13" x14ac:dyDescent="0.2">
      <c r="F82" s="235"/>
      <c r="G82" s="235"/>
      <c r="H82" s="235"/>
      <c r="I82" s="236"/>
      <c r="J82" s="235"/>
      <c r="K82" s="235"/>
      <c r="L82" s="235"/>
      <c r="M82" s="235"/>
    </row>
    <row r="83" spans="1:13" x14ac:dyDescent="0.2">
      <c r="F83" s="235"/>
      <c r="G83" s="235"/>
      <c r="H83" s="235"/>
      <c r="I83" s="236"/>
      <c r="J83" s="235"/>
      <c r="K83" s="235"/>
      <c r="L83" s="235"/>
      <c r="M83" s="235"/>
    </row>
    <row r="84" spans="1:13" x14ac:dyDescent="0.2">
      <c r="F84" s="235"/>
      <c r="G84" s="235"/>
      <c r="H84" s="235"/>
      <c r="I84" s="236"/>
      <c r="J84" s="235"/>
      <c r="K84" s="235"/>
      <c r="L84" s="235"/>
      <c r="M84" s="235"/>
    </row>
    <row r="85" spans="1:13" x14ac:dyDescent="0.2">
      <c r="F85" s="235"/>
      <c r="G85" s="235"/>
      <c r="H85" s="235"/>
      <c r="I85" s="236"/>
      <c r="J85" s="235"/>
      <c r="K85" s="235"/>
      <c r="L85" s="235"/>
      <c r="M85" s="235"/>
    </row>
    <row r="86" spans="1:13" x14ac:dyDescent="0.2">
      <c r="F86" s="235"/>
      <c r="G86" s="235"/>
      <c r="H86" s="235"/>
      <c r="I86" s="236"/>
      <c r="J86" s="235"/>
      <c r="K86" s="235"/>
      <c r="L86" s="235"/>
      <c r="M86" s="235"/>
    </row>
    <row r="87" spans="1:13" x14ac:dyDescent="0.2">
      <c r="F87" s="235"/>
      <c r="G87" s="235"/>
      <c r="H87" s="235"/>
      <c r="I87" s="236"/>
      <c r="J87" s="235"/>
      <c r="K87" s="235"/>
      <c r="L87" s="235"/>
      <c r="M87" s="235"/>
    </row>
    <row r="88" spans="1:13" x14ac:dyDescent="0.2">
      <c r="F88" s="235"/>
      <c r="G88" s="235"/>
      <c r="H88" s="235"/>
      <c r="I88" s="236"/>
      <c r="J88" s="235"/>
      <c r="K88" s="235"/>
      <c r="L88" s="235"/>
      <c r="M88" s="235"/>
    </row>
    <row r="89" spans="1:13" x14ac:dyDescent="0.2">
      <c r="F89" s="235"/>
      <c r="G89" s="235"/>
      <c r="H89" s="235"/>
      <c r="I89" s="236"/>
      <c r="J89" s="235"/>
      <c r="K89" s="235"/>
      <c r="L89" s="235"/>
      <c r="M89" s="235"/>
    </row>
    <row r="90" spans="1:13" x14ac:dyDescent="0.2">
      <c r="F90" s="235"/>
      <c r="G90" s="235"/>
      <c r="H90" s="235"/>
      <c r="I90" s="236"/>
      <c r="J90" s="235"/>
      <c r="K90" s="235"/>
      <c r="L90" s="235"/>
      <c r="M90" s="235"/>
    </row>
    <row r="91" spans="1:13" x14ac:dyDescent="0.2">
      <c r="F91" s="235"/>
      <c r="G91" s="235"/>
      <c r="H91" s="235"/>
      <c r="I91" s="236"/>
      <c r="J91" s="235"/>
      <c r="K91" s="235"/>
      <c r="L91" s="235"/>
      <c r="M91" s="235"/>
    </row>
    <row r="92" spans="1:13" x14ac:dyDescent="0.2">
      <c r="F92" s="235"/>
      <c r="G92" s="235"/>
      <c r="H92" s="235"/>
      <c r="I92" s="236"/>
      <c r="J92" s="235"/>
      <c r="K92" s="235"/>
      <c r="L92" s="235"/>
      <c r="M92" s="235"/>
    </row>
    <row r="93" spans="1:13" x14ac:dyDescent="0.2">
      <c r="F93" s="235"/>
      <c r="G93" s="235"/>
      <c r="H93" s="235"/>
      <c r="I93" s="236"/>
      <c r="J93" s="235"/>
      <c r="K93" s="235"/>
      <c r="L93" s="235"/>
      <c r="M93" s="235"/>
    </row>
    <row r="94" spans="1:13" x14ac:dyDescent="0.2">
      <c r="F94" s="235"/>
      <c r="G94" s="235"/>
      <c r="H94" s="235"/>
      <c r="I94" s="236"/>
      <c r="J94" s="235"/>
      <c r="K94" s="235"/>
      <c r="L94" s="235"/>
      <c r="M94" s="235"/>
    </row>
    <row r="95" spans="1:13" x14ac:dyDescent="0.2">
      <c r="A95" s="235"/>
      <c r="B95" s="235"/>
      <c r="C95" s="235"/>
      <c r="D95" s="236"/>
      <c r="E95" s="235"/>
      <c r="F95" s="235"/>
      <c r="G95" s="235"/>
      <c r="H95" s="235"/>
      <c r="I95" s="236"/>
      <c r="J95" s="235"/>
      <c r="K95" s="235"/>
      <c r="L95" s="235"/>
      <c r="M95" s="235"/>
    </row>
    <row r="96" spans="1:13" x14ac:dyDescent="0.2">
      <c r="A96" s="235"/>
      <c r="B96" s="235"/>
      <c r="C96" s="235"/>
      <c r="D96" s="236"/>
      <c r="E96" s="235"/>
      <c r="F96" s="235"/>
      <c r="G96" s="235"/>
      <c r="H96" s="235"/>
      <c r="I96" s="236"/>
      <c r="J96" s="235"/>
      <c r="K96" s="235"/>
      <c r="L96" s="235"/>
      <c r="M96" s="235"/>
    </row>
    <row r="97" spans="1:13" x14ac:dyDescent="0.2">
      <c r="A97" s="235"/>
      <c r="B97" s="235"/>
      <c r="C97" s="235"/>
      <c r="D97" s="236"/>
      <c r="E97" s="235"/>
      <c r="F97" s="235"/>
      <c r="G97" s="235"/>
      <c r="H97" s="235"/>
      <c r="I97" s="236"/>
      <c r="J97" s="235"/>
      <c r="K97" s="235"/>
      <c r="L97" s="235"/>
      <c r="M97" s="235"/>
    </row>
    <row r="98" spans="1:13" x14ac:dyDescent="0.2">
      <c r="A98" s="235"/>
      <c r="B98" s="235"/>
      <c r="C98" s="235"/>
      <c r="D98" s="236"/>
      <c r="E98" s="235"/>
      <c r="F98" s="235"/>
      <c r="G98" s="235"/>
      <c r="H98" s="235"/>
      <c r="I98" s="236"/>
      <c r="J98" s="235"/>
      <c r="K98" s="235"/>
      <c r="L98" s="235"/>
      <c r="M98" s="235"/>
    </row>
    <row r="99" spans="1:13" x14ac:dyDescent="0.2">
      <c r="A99" s="235"/>
      <c r="B99" s="235"/>
      <c r="C99" s="235"/>
      <c r="D99" s="236"/>
      <c r="E99" s="235"/>
      <c r="F99" s="235"/>
      <c r="G99" s="235"/>
      <c r="H99" s="235"/>
      <c r="I99" s="236"/>
      <c r="J99" s="235"/>
      <c r="K99" s="235"/>
      <c r="L99" s="235"/>
      <c r="M99" s="235"/>
    </row>
    <row r="100" spans="1:13" x14ac:dyDescent="0.2">
      <c r="A100" s="235"/>
      <c r="B100" s="235"/>
      <c r="C100" s="235"/>
      <c r="D100" s="236"/>
      <c r="E100" s="235"/>
      <c r="F100" s="235"/>
      <c r="G100" s="235"/>
      <c r="H100" s="235"/>
      <c r="I100" s="236"/>
      <c r="J100" s="235"/>
      <c r="K100" s="235"/>
      <c r="L100" s="235"/>
      <c r="M100" s="235"/>
    </row>
    <row r="101" spans="1:13" x14ac:dyDescent="0.2">
      <c r="A101" s="235"/>
      <c r="B101" s="235"/>
      <c r="C101" s="235"/>
      <c r="D101" s="236"/>
      <c r="E101" s="235"/>
      <c r="F101" s="235"/>
      <c r="G101" s="235"/>
      <c r="H101" s="235"/>
      <c r="I101" s="236"/>
      <c r="J101" s="235"/>
      <c r="K101" s="235"/>
      <c r="L101" s="235"/>
      <c r="M101" s="235"/>
    </row>
    <row r="102" spans="1:13" x14ac:dyDescent="0.2">
      <c r="A102" s="235"/>
      <c r="B102" s="235"/>
      <c r="C102" s="235"/>
      <c r="D102" s="236"/>
      <c r="E102" s="235"/>
      <c r="F102" s="235"/>
      <c r="G102" s="235"/>
      <c r="H102" s="235"/>
      <c r="I102" s="236"/>
      <c r="J102" s="235"/>
      <c r="K102" s="235"/>
      <c r="L102" s="235"/>
      <c r="M102" s="235"/>
    </row>
  </sheetData>
  <sheetProtection password="CC0B" sheet="1" objects="1" scenarios="1"/>
  <mergeCells count="14">
    <mergeCell ref="A19:D19"/>
    <mergeCell ref="A16:C16"/>
    <mergeCell ref="A10:C10"/>
    <mergeCell ref="A21:B21"/>
    <mergeCell ref="E21:F21"/>
    <mergeCell ref="A20:B20"/>
    <mergeCell ref="E20:F20"/>
    <mergeCell ref="A2:D3"/>
    <mergeCell ref="A9:B9"/>
    <mergeCell ref="A8:B8"/>
    <mergeCell ref="A15:B15"/>
    <mergeCell ref="A13:B13"/>
    <mergeCell ref="A14:B14"/>
    <mergeCell ref="A7:B7"/>
  </mergeCells>
  <phoneticPr fontId="6" type="noConversion"/>
  <pageMargins left="0.75" right="0.75" top="1" bottom="1" header="0.5" footer="0.5"/>
  <pageSetup paperSize="9" scale="79" fitToHeight="1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view="pageBreakPreview" zoomScale="85" zoomScaleNormal="75" zoomScaleSheetLayoutView="85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G11" sqref="G11"/>
    </sheetView>
  </sheetViews>
  <sheetFormatPr defaultRowHeight="12.75" x14ac:dyDescent="0.2"/>
  <cols>
    <col min="1" max="1" width="32.42578125" style="42" bestFit="1" customWidth="1"/>
    <col min="2" max="2" width="13.5703125" style="42" bestFit="1" customWidth="1"/>
    <col min="3" max="3" width="15.42578125" style="42" bestFit="1" customWidth="1"/>
    <col min="4" max="4" width="15" style="73" customWidth="1"/>
    <col min="5" max="5" width="20.85546875" style="42" customWidth="1"/>
    <col min="6" max="6" width="18.7109375" style="42" customWidth="1"/>
    <col min="7" max="7" width="16.5703125" style="42" customWidth="1"/>
    <col min="8" max="8" width="18.42578125" style="42" customWidth="1"/>
    <col min="9" max="9" width="16.85546875" style="73" customWidth="1"/>
    <col min="10" max="10" width="11.7109375" style="42" customWidth="1"/>
    <col min="11" max="11" width="12.85546875" style="42" customWidth="1"/>
    <col min="12" max="12" width="13.42578125" style="42" customWidth="1"/>
    <col min="13" max="16384" width="9.140625" style="42"/>
  </cols>
  <sheetData>
    <row r="1" spans="1:14" ht="13.5" thickBot="1" x14ac:dyDescent="0.25">
      <c r="A1" s="48"/>
      <c r="B1" s="48"/>
      <c r="C1" s="48"/>
      <c r="D1" s="46"/>
      <c r="E1" s="48"/>
      <c r="F1" s="48"/>
      <c r="G1" s="48"/>
      <c r="H1" s="48"/>
      <c r="I1" s="46"/>
    </row>
    <row r="2" spans="1:14" x14ac:dyDescent="0.2">
      <c r="A2" s="1361" t="s">
        <v>1701</v>
      </c>
      <c r="B2" s="1362"/>
      <c r="C2" s="1362"/>
      <c r="D2" s="1363"/>
      <c r="E2" s="44"/>
      <c r="F2" s="44"/>
      <c r="G2" s="44"/>
      <c r="H2" s="44"/>
      <c r="I2" s="191"/>
    </row>
    <row r="3" spans="1:14" ht="13.5" thickBot="1" x14ac:dyDescent="0.25">
      <c r="A3" s="1364"/>
      <c r="B3" s="1365"/>
      <c r="C3" s="1365"/>
      <c r="D3" s="1366"/>
      <c r="E3" s="44"/>
      <c r="F3" s="44"/>
      <c r="G3" s="44"/>
      <c r="H3" s="44"/>
      <c r="I3" s="191"/>
    </row>
    <row r="4" spans="1:14" s="48" customFormat="1" ht="6.75" customHeight="1" x14ac:dyDescent="0.2">
      <c r="D4" s="46"/>
      <c r="I4" s="46"/>
    </row>
    <row r="5" spans="1:14" s="49" customFormat="1" x14ac:dyDescent="0.2">
      <c r="A5" s="708"/>
      <c r="B5" s="708"/>
      <c r="C5" s="708"/>
      <c r="D5" s="708"/>
      <c r="E5" s="708"/>
      <c r="F5" s="708"/>
      <c r="G5" s="708"/>
      <c r="H5" s="708"/>
      <c r="I5" s="708"/>
    </row>
    <row r="6" spans="1:14" s="49" customFormat="1" ht="13.5" thickBot="1" x14ac:dyDescent="0.25">
      <c r="A6" s="707" t="s">
        <v>951</v>
      </c>
      <c r="B6" s="707"/>
      <c r="C6" s="707"/>
      <c r="D6" s="707" t="s">
        <v>950</v>
      </c>
      <c r="E6" s="708"/>
      <c r="F6" s="708"/>
      <c r="G6" s="708"/>
      <c r="H6" s="708"/>
      <c r="I6" s="708"/>
    </row>
    <row r="7" spans="1:14" ht="15" x14ac:dyDescent="0.2">
      <c r="A7" s="1549" t="s">
        <v>1133</v>
      </c>
      <c r="B7" s="1550"/>
      <c r="C7" s="306"/>
      <c r="D7" s="245"/>
      <c r="E7" s="519" t="s">
        <v>647</v>
      </c>
      <c r="F7" s="520" t="s">
        <v>648</v>
      </c>
      <c r="G7" s="803"/>
      <c r="H7" s="803"/>
      <c r="I7" s="804"/>
      <c r="J7" s="246"/>
      <c r="K7" s="246"/>
      <c r="L7" s="247"/>
      <c r="M7" s="247"/>
      <c r="N7" s="247"/>
    </row>
    <row r="8" spans="1:14" ht="15" x14ac:dyDescent="0.2">
      <c r="A8" s="1546" t="s">
        <v>689</v>
      </c>
      <c r="B8" s="1547"/>
      <c r="C8" s="248" t="s">
        <v>699</v>
      </c>
      <c r="D8" s="249" t="s">
        <v>691</v>
      </c>
      <c r="E8" s="250">
        <v>20</v>
      </c>
      <c r="F8" s="251">
        <v>25</v>
      </c>
      <c r="G8" s="803"/>
      <c r="H8" s="803"/>
      <c r="I8" s="804"/>
      <c r="J8" s="246"/>
      <c r="K8" s="246"/>
      <c r="L8" s="247"/>
      <c r="M8" s="247"/>
      <c r="N8" s="247"/>
    </row>
    <row r="9" spans="1:14" ht="15" x14ac:dyDescent="0.2">
      <c r="A9" s="1481" t="s">
        <v>700</v>
      </c>
      <c r="B9" s="1545"/>
      <c r="C9" s="252" t="s">
        <v>699</v>
      </c>
      <c r="D9" s="253" t="s">
        <v>691</v>
      </c>
      <c r="E9" s="254">
        <v>22.4</v>
      </c>
      <c r="F9" s="255">
        <v>28</v>
      </c>
      <c r="G9" s="803"/>
      <c r="H9" s="803"/>
      <c r="I9" s="804"/>
      <c r="J9" s="246"/>
      <c r="K9" s="246"/>
      <c r="L9" s="247"/>
      <c r="M9" s="247"/>
      <c r="N9" s="247"/>
    </row>
    <row r="10" spans="1:14" ht="13.5" thickBot="1" x14ac:dyDescent="0.25">
      <c r="A10" s="1482" t="s">
        <v>703</v>
      </c>
      <c r="B10" s="1567"/>
      <c r="C10" s="1567"/>
      <c r="D10" s="257" t="s">
        <v>693</v>
      </c>
      <c r="E10" s="93">
        <f>'Интерактивный прайс-лист'!$F$26*VLOOKUP(E7,last!$B$1:$C$1706,2,0)</f>
        <v>8158</v>
      </c>
      <c r="F10" s="258">
        <f>'Интерактивный прайс-лист'!$F$26*VLOOKUP(F7,last!$B$1:$C$1706,2,0)</f>
        <v>8694</v>
      </c>
      <c r="G10" s="803"/>
      <c r="H10" s="803"/>
      <c r="I10" s="804"/>
      <c r="J10" s="235"/>
      <c r="K10" s="235"/>
      <c r="L10" s="235"/>
      <c r="M10" s="235"/>
    </row>
    <row r="11" spans="1:14" ht="13.5" thickBot="1" x14ac:dyDescent="0.25">
      <c r="A11" s="705"/>
      <c r="B11" s="705"/>
      <c r="C11" s="705"/>
      <c r="D11" s="706"/>
      <c r="E11" s="705"/>
      <c r="F11" s="705"/>
      <c r="G11" s="705"/>
      <c r="H11" s="705"/>
      <c r="I11" s="705"/>
    </row>
    <row r="12" spans="1:14" x14ac:dyDescent="0.2">
      <c r="A12" s="1564" t="s">
        <v>697</v>
      </c>
      <c r="B12" s="1565"/>
      <c r="C12" s="1565"/>
      <c r="D12" s="1566"/>
      <c r="E12" s="820"/>
      <c r="F12" s="821"/>
      <c r="G12" s="804"/>
      <c r="H12" s="804"/>
      <c r="I12" s="804"/>
      <c r="J12" s="235"/>
      <c r="K12" s="235"/>
      <c r="L12" s="235"/>
      <c r="M12" s="235"/>
    </row>
    <row r="13" spans="1:14" x14ac:dyDescent="0.2">
      <c r="A13" s="1481" t="s">
        <v>732</v>
      </c>
      <c r="B13" s="1545"/>
      <c r="C13" s="242" t="s">
        <v>508</v>
      </c>
      <c r="D13" s="253" t="s">
        <v>693</v>
      </c>
      <c r="E13" s="1576">
        <f>'Интерактивный прайс-лист'!$F$26*VLOOKUP(C13,last!$B$1:$C$1706,2,0)</f>
        <v>135</v>
      </c>
      <c r="F13" s="1577" t="e">
        <f>'Интерактивный прайс-лист'!$F$26*VLOOKUP(F10,last!$B$1:$C$1706,2,0)</f>
        <v>#N/A</v>
      </c>
      <c r="G13" s="803"/>
      <c r="H13" s="803"/>
      <c r="I13" s="803"/>
      <c r="J13" s="235"/>
      <c r="K13" s="235"/>
      <c r="L13" s="235"/>
      <c r="M13" s="235"/>
    </row>
    <row r="14" spans="1:14" ht="13.5" thickBot="1" x14ac:dyDescent="0.25">
      <c r="A14" s="1482" t="s">
        <v>732</v>
      </c>
      <c r="B14" s="1567"/>
      <c r="C14" s="261" t="s">
        <v>238</v>
      </c>
      <c r="D14" s="257" t="s">
        <v>693</v>
      </c>
      <c r="E14" s="1560">
        <f>'Интерактивный прайс-лист'!$F$26*VLOOKUP(C14,last!$B$1:$C$1706,2,0)</f>
        <v>129</v>
      </c>
      <c r="F14" s="1561" t="e">
        <f>'Интерактивный прайс-лист'!$F$26*VLOOKUP(F11,last!$B$1:$C$1706,2,0)</f>
        <v>#N/A</v>
      </c>
      <c r="G14" s="803"/>
      <c r="H14" s="803"/>
      <c r="I14" s="803"/>
      <c r="J14" s="235"/>
      <c r="K14" s="235"/>
      <c r="L14" s="235"/>
      <c r="M14" s="235"/>
    </row>
    <row r="15" spans="1:14" x14ac:dyDescent="0.2">
      <c r="A15" s="815"/>
      <c r="B15" s="815"/>
      <c r="C15" s="807"/>
      <c r="D15" s="804"/>
      <c r="E15" s="819"/>
      <c r="F15" s="819"/>
      <c r="G15" s="803"/>
      <c r="H15" s="803"/>
      <c r="I15" s="803"/>
      <c r="J15" s="235"/>
      <c r="K15" s="235"/>
      <c r="L15" s="235"/>
      <c r="M15" s="235"/>
    </row>
    <row r="16" spans="1:14" ht="15" x14ac:dyDescent="0.2">
      <c r="A16" s="806"/>
      <c r="B16" s="806"/>
      <c r="C16" s="806"/>
      <c r="D16" s="804"/>
      <c r="E16" s="804"/>
      <c r="F16" s="804"/>
      <c r="G16" s="804"/>
      <c r="H16" s="804"/>
      <c r="I16" s="804"/>
      <c r="J16" s="246"/>
      <c r="K16" s="246"/>
      <c r="L16" s="247"/>
      <c r="M16" s="247"/>
      <c r="N16" s="247"/>
    </row>
    <row r="17" spans="1:11" s="708" customFormat="1" ht="13.5" thickBot="1" x14ac:dyDescent="0.25">
      <c r="A17" s="707" t="s">
        <v>951</v>
      </c>
    </row>
    <row r="18" spans="1:11" x14ac:dyDescent="0.2">
      <c r="A18" s="1277" t="s">
        <v>1134</v>
      </c>
      <c r="B18" s="1548"/>
      <c r="C18" s="265"/>
      <c r="D18" s="266"/>
      <c r="E18" s="267" t="s">
        <v>651</v>
      </c>
      <c r="F18" s="268" t="s">
        <v>652</v>
      </c>
      <c r="G18" s="268" t="s">
        <v>653</v>
      </c>
      <c r="H18" s="268" t="s">
        <v>649</v>
      </c>
      <c r="I18" s="269" t="s">
        <v>650</v>
      </c>
      <c r="J18" s="235"/>
      <c r="K18" s="235"/>
    </row>
    <row r="19" spans="1:11" ht="12.75" customHeight="1" x14ac:dyDescent="0.2">
      <c r="A19" s="1578" t="s">
        <v>689</v>
      </c>
      <c r="B19" s="1579"/>
      <c r="C19" s="248" t="s">
        <v>699</v>
      </c>
      <c r="D19" s="249" t="s">
        <v>691</v>
      </c>
      <c r="E19" s="250">
        <v>5</v>
      </c>
      <c r="F19" s="270">
        <v>6</v>
      </c>
      <c r="G19" s="270">
        <v>7.1</v>
      </c>
      <c r="H19" s="270">
        <v>10</v>
      </c>
      <c r="I19" s="251">
        <v>12.5</v>
      </c>
      <c r="J19" s="235"/>
      <c r="K19" s="235"/>
    </row>
    <row r="20" spans="1:11" ht="12.75" customHeight="1" x14ac:dyDescent="0.2">
      <c r="A20" s="1574" t="s">
        <v>700</v>
      </c>
      <c r="B20" s="1575"/>
      <c r="C20" s="252" t="s">
        <v>699</v>
      </c>
      <c r="D20" s="253" t="s">
        <v>691</v>
      </c>
      <c r="E20" s="254">
        <v>5.6</v>
      </c>
      <c r="F20" s="273">
        <v>6.7</v>
      </c>
      <c r="G20" s="273">
        <v>8</v>
      </c>
      <c r="H20" s="273">
        <v>11.2</v>
      </c>
      <c r="I20" s="255">
        <v>14</v>
      </c>
      <c r="J20" s="235"/>
      <c r="K20" s="235"/>
    </row>
    <row r="21" spans="1:11" ht="13.5" thickBot="1" x14ac:dyDescent="0.25">
      <c r="A21" s="1482" t="s">
        <v>702</v>
      </c>
      <c r="B21" s="1567"/>
      <c r="C21" s="1567"/>
      <c r="D21" s="257" t="s">
        <v>693</v>
      </c>
      <c r="E21" s="274">
        <f>'Интерактивный прайс-лист'!$F$26*VLOOKUP(E18,last!$B$1:$C$1706,2,0)</f>
        <v>1627</v>
      </c>
      <c r="F21" s="275">
        <f>'Интерактивный прайс-лист'!$F$26*VLOOKUP(F18,last!$B$1:$C$1706,2,0)</f>
        <v>1850</v>
      </c>
      <c r="G21" s="275">
        <f>'Интерактивный прайс-лист'!$F$26*VLOOKUP(G18,last!$B$1:$C$1706,2,0)</f>
        <v>2047</v>
      </c>
      <c r="H21" s="275">
        <f>'Интерактивный прайс-лист'!$F$26*VLOOKUP(H18,last!$B$1:$C$1706,2,0)</f>
        <v>2175</v>
      </c>
      <c r="I21" s="258">
        <f>'Интерактивный прайс-лист'!$F$26*VLOOKUP(I18,last!$B$1:$C$1706,2,0)</f>
        <v>2196</v>
      </c>
      <c r="J21" s="235"/>
      <c r="K21" s="235"/>
    </row>
    <row r="22" spans="1:11" ht="13.5" thickBot="1" x14ac:dyDescent="0.25">
      <c r="A22" s="803"/>
      <c r="B22" s="803"/>
      <c r="C22" s="803"/>
      <c r="D22" s="804"/>
      <c r="E22" s="803"/>
      <c r="F22" s="803"/>
      <c r="G22" s="803"/>
      <c r="H22" s="803"/>
      <c r="I22" s="803"/>
      <c r="J22" s="235"/>
      <c r="K22" s="235"/>
    </row>
    <row r="23" spans="1:11" ht="13.5" thickBot="1" x14ac:dyDescent="0.25">
      <c r="A23" s="1586" t="s">
        <v>697</v>
      </c>
      <c r="B23" s="1587"/>
      <c r="C23" s="1587"/>
      <c r="D23" s="1588"/>
      <c r="E23" s="276"/>
      <c r="F23" s="277"/>
      <c r="G23" s="277"/>
      <c r="H23" s="277"/>
      <c r="I23" s="278"/>
      <c r="J23" s="235"/>
      <c r="K23" s="235"/>
    </row>
    <row r="24" spans="1:11" x14ac:dyDescent="0.2">
      <c r="A24" s="1546" t="s">
        <v>705</v>
      </c>
      <c r="B24" s="248" t="s">
        <v>706</v>
      </c>
      <c r="C24" s="279" t="s">
        <v>139</v>
      </c>
      <c r="D24" s="249" t="s">
        <v>693</v>
      </c>
      <c r="E24" s="1568">
        <f>'Интерактивный прайс-лист'!$F$26*VLOOKUP(C24,last!$B$1:$C$1706,2,0)</f>
        <v>94</v>
      </c>
      <c r="F24" s="1569" t="e">
        <f>'Интерактивный прайс-лист'!$F$26*VLOOKUP(F21,last!$B$1:$C$1706,2,0)</f>
        <v>#N/A</v>
      </c>
      <c r="G24" s="1569" t="e">
        <f>'Интерактивный прайс-лист'!$F$26*VLOOKUP(G21,last!$B$1:$C$1706,2,0)</f>
        <v>#N/A</v>
      </c>
      <c r="H24" s="1569" t="e">
        <f>'Интерактивный прайс-лист'!$F$26*VLOOKUP(H21,last!$B$1:$C$1706,2,0)</f>
        <v>#N/A</v>
      </c>
      <c r="I24" s="1570" t="e">
        <f>'Интерактивный прайс-лист'!$F$26*VLOOKUP(I21,last!$B$1:$C$1706,2,0)</f>
        <v>#N/A</v>
      </c>
      <c r="J24" s="235"/>
      <c r="K24" s="235"/>
    </row>
    <row r="25" spans="1:11" x14ac:dyDescent="0.2">
      <c r="A25" s="1546"/>
      <c r="B25" s="462" t="s">
        <v>706</v>
      </c>
      <c r="C25" s="458" t="s">
        <v>1524</v>
      </c>
      <c r="D25" s="461" t="s">
        <v>693</v>
      </c>
      <c r="E25" s="1580">
        <f>'Интерактивный прайс-лист'!$F$26*VLOOKUP(C25,last!$B$1:$C$1706,2,0)</f>
        <v>267</v>
      </c>
      <c r="F25" s="1581"/>
      <c r="G25" s="1581"/>
      <c r="H25" s="1581"/>
      <c r="I25" s="1582"/>
      <c r="J25" s="235"/>
      <c r="K25" s="235"/>
    </row>
    <row r="26" spans="1:11" x14ac:dyDescent="0.2">
      <c r="A26" s="1481"/>
      <c r="B26" s="252" t="s">
        <v>733</v>
      </c>
      <c r="C26" s="242" t="s">
        <v>145</v>
      </c>
      <c r="D26" s="253" t="s">
        <v>693</v>
      </c>
      <c r="E26" s="1571">
        <f>'Интерактивный прайс-лист'!$F$26*VLOOKUP(C26,last!$B$1:$C$1706,2,0)</f>
        <v>365</v>
      </c>
      <c r="F26" s="1572" t="e">
        <f>'Интерактивный прайс-лист'!$F$26*VLOOKUP(F22,last!$B$1:$C$1706,2,0)</f>
        <v>#N/A</v>
      </c>
      <c r="G26" s="1572" t="e">
        <f>'Интерактивный прайс-лист'!$F$26*VLOOKUP(G22,last!$B$1:$C$1706,2,0)</f>
        <v>#N/A</v>
      </c>
      <c r="H26" s="1572" t="e">
        <f>'Интерактивный прайс-лист'!$F$26*VLOOKUP(H22,last!$B$1:$C$1706,2,0)</f>
        <v>#N/A</v>
      </c>
      <c r="I26" s="1573" t="e">
        <f>'Интерактивный прайс-лист'!$F$26*VLOOKUP(I22,last!$B$1:$C$1706,2,0)</f>
        <v>#N/A</v>
      </c>
      <c r="J26" s="235"/>
      <c r="K26" s="235"/>
    </row>
    <row r="27" spans="1:11" x14ac:dyDescent="0.2">
      <c r="A27" s="226" t="s">
        <v>714</v>
      </c>
      <c r="B27" s="242"/>
      <c r="C27" s="242"/>
      <c r="D27" s="283"/>
      <c r="E27" s="284" t="s">
        <v>169</v>
      </c>
      <c r="F27" s="233" t="s">
        <v>170</v>
      </c>
      <c r="G27" s="233" t="s">
        <v>170</v>
      </c>
      <c r="H27" s="233" t="s">
        <v>167</v>
      </c>
      <c r="I27" s="285" t="s">
        <v>167</v>
      </c>
      <c r="J27" s="235"/>
      <c r="K27" s="235"/>
    </row>
    <row r="28" spans="1:11" ht="13.5" thickBot="1" x14ac:dyDescent="0.25">
      <c r="A28" s="1482" t="s">
        <v>716</v>
      </c>
      <c r="B28" s="1567"/>
      <c r="C28" s="261" t="s">
        <v>717</v>
      </c>
      <c r="D28" s="257" t="s">
        <v>693</v>
      </c>
      <c r="E28" s="274">
        <f>'Интерактивный прайс-лист'!$F$26*VLOOKUP(E27,last!$B$1:$C$1706,2,0)</f>
        <v>243</v>
      </c>
      <c r="F28" s="275">
        <f>'Интерактивный прайс-лист'!$F$26*VLOOKUP(F27,last!$B$1:$C$1706,2,0)</f>
        <v>321</v>
      </c>
      <c r="G28" s="275">
        <f>'Интерактивный прайс-лист'!$F$26*VLOOKUP(G27,last!$B$1:$C$1706,2,0)</f>
        <v>321</v>
      </c>
      <c r="H28" s="275">
        <f>'Интерактивный прайс-лист'!$F$26*VLOOKUP(H27,last!$B$1:$C$1706,2,0)</f>
        <v>398</v>
      </c>
      <c r="I28" s="258">
        <f>'Интерактивный прайс-лист'!$F$26*VLOOKUP(I27,last!$B$1:$C$1706,2,0)</f>
        <v>398</v>
      </c>
      <c r="J28" s="235"/>
      <c r="K28" s="235"/>
    </row>
    <row r="29" spans="1:11" x14ac:dyDescent="0.2">
      <c r="A29" s="815"/>
      <c r="B29" s="815"/>
      <c r="C29" s="807"/>
      <c r="D29" s="804"/>
      <c r="E29" s="816"/>
      <c r="F29" s="816"/>
      <c r="G29" s="816"/>
      <c r="H29" s="816"/>
      <c r="I29" s="804"/>
      <c r="J29" s="235"/>
      <c r="K29" s="235"/>
    </row>
    <row r="30" spans="1:11" x14ac:dyDescent="0.2">
      <c r="A30" s="803"/>
      <c r="B30" s="803"/>
      <c r="C30" s="803"/>
      <c r="D30" s="804"/>
      <c r="E30" s="804"/>
      <c r="F30" s="804"/>
      <c r="G30" s="804"/>
      <c r="H30" s="803"/>
      <c r="I30" s="804"/>
      <c r="J30" s="235"/>
      <c r="K30" s="235"/>
    </row>
    <row r="31" spans="1:11" s="49" customFormat="1" ht="13.5" thickBot="1" x14ac:dyDescent="0.25">
      <c r="A31" s="707" t="s">
        <v>951</v>
      </c>
      <c r="B31" s="708"/>
      <c r="C31" s="708"/>
      <c r="D31" s="708"/>
      <c r="E31" s="708"/>
      <c r="F31" s="708"/>
      <c r="G31" s="708"/>
      <c r="H31" s="708"/>
      <c r="I31" s="708"/>
    </row>
    <row r="32" spans="1:11" x14ac:dyDescent="0.2">
      <c r="A32" s="1277" t="s">
        <v>1134</v>
      </c>
      <c r="B32" s="1548"/>
      <c r="C32" s="265"/>
      <c r="D32" s="266"/>
      <c r="E32" s="286" t="s">
        <v>913</v>
      </c>
      <c r="F32" s="268" t="s">
        <v>914</v>
      </c>
      <c r="G32" s="268" t="s">
        <v>915</v>
      </c>
      <c r="H32" s="268" t="s">
        <v>916</v>
      </c>
      <c r="I32" s="269" t="s">
        <v>917</v>
      </c>
      <c r="J32" s="235"/>
      <c r="K32" s="235"/>
    </row>
    <row r="33" spans="1:14" ht="13.5" thickBot="1" x14ac:dyDescent="0.25">
      <c r="A33" s="1583" t="s">
        <v>714</v>
      </c>
      <c r="B33" s="1584"/>
      <c r="C33" s="1584"/>
      <c r="D33" s="1585"/>
      <c r="E33" s="287" t="s">
        <v>390</v>
      </c>
      <c r="F33" s="288" t="s">
        <v>390</v>
      </c>
      <c r="G33" s="288" t="s">
        <v>390</v>
      </c>
      <c r="H33" s="288" t="s">
        <v>390</v>
      </c>
      <c r="I33" s="289" t="s">
        <v>390</v>
      </c>
      <c r="J33" s="235"/>
      <c r="K33" s="235"/>
    </row>
    <row r="34" spans="1:14" ht="12.75" customHeight="1" x14ac:dyDescent="0.2">
      <c r="A34" s="1546" t="s">
        <v>689</v>
      </c>
      <c r="B34" s="1547"/>
      <c r="C34" s="248" t="s">
        <v>699</v>
      </c>
      <c r="D34" s="290" t="s">
        <v>691</v>
      </c>
      <c r="E34" s="291">
        <v>5</v>
      </c>
      <c r="F34" s="270">
        <v>6</v>
      </c>
      <c r="G34" s="270">
        <v>7.1</v>
      </c>
      <c r="H34" s="270">
        <v>10</v>
      </c>
      <c r="I34" s="251">
        <v>12.5</v>
      </c>
      <c r="J34" s="235"/>
      <c r="K34" s="235"/>
    </row>
    <row r="35" spans="1:14" ht="12.75" customHeight="1" x14ac:dyDescent="0.2">
      <c r="A35" s="1481" t="s">
        <v>700</v>
      </c>
      <c r="B35" s="1545"/>
      <c r="C35" s="252" t="s">
        <v>699</v>
      </c>
      <c r="D35" s="232" t="s">
        <v>691</v>
      </c>
      <c r="E35" s="292">
        <v>5.6</v>
      </c>
      <c r="F35" s="273">
        <v>6.7</v>
      </c>
      <c r="G35" s="273">
        <v>8</v>
      </c>
      <c r="H35" s="273">
        <v>11.2</v>
      </c>
      <c r="I35" s="255">
        <v>14</v>
      </c>
      <c r="J35" s="235"/>
      <c r="K35" s="235"/>
    </row>
    <row r="36" spans="1:14" x14ac:dyDescent="0.2">
      <c r="A36" s="1481" t="s">
        <v>702</v>
      </c>
      <c r="B36" s="1545"/>
      <c r="C36" s="1545"/>
      <c r="D36" s="232" t="s">
        <v>693</v>
      </c>
      <c r="E36" s="293">
        <f>'Интерактивный прайс-лист'!$F$26*VLOOKUP(E32,last!$B$1:$C$1706,2,0)</f>
        <v>1548</v>
      </c>
      <c r="F36" s="281">
        <f>'Интерактивный прайс-лист'!$F$26*VLOOKUP(F32,last!$B$1:$C$1706,2,0)</f>
        <v>1576</v>
      </c>
      <c r="G36" s="281">
        <f>'Интерактивный прайс-лист'!$F$26*VLOOKUP(G32,last!$B$1:$C$1706,2,0)</f>
        <v>1819</v>
      </c>
      <c r="H36" s="281">
        <f>'Интерактивный прайс-лист'!$F$26*VLOOKUP(H32,last!$B$1:$C$1706,2,0)</f>
        <v>1852</v>
      </c>
      <c r="I36" s="282">
        <f>'Интерактивный прайс-лист'!$F$26*VLOOKUP(I32,last!$B$1:$C$1706,2,0)</f>
        <v>1905</v>
      </c>
      <c r="J36" s="235"/>
      <c r="K36" s="235"/>
    </row>
    <row r="37" spans="1:14" x14ac:dyDescent="0.2">
      <c r="A37" s="1481" t="s">
        <v>716</v>
      </c>
      <c r="B37" s="1545"/>
      <c r="C37" s="111" t="s">
        <v>390</v>
      </c>
      <c r="D37" s="232" t="s">
        <v>693</v>
      </c>
      <c r="E37" s="293">
        <f>'Интерактивный прайс-лист'!$F$26*VLOOKUP($E33,last!$B$1:$C$1706,2,0)</f>
        <v>494</v>
      </c>
      <c r="F37" s="281">
        <f>'Интерактивный прайс-лист'!$F$26*VLOOKUP($E33,last!$B$1:$C$1706,2,0)</f>
        <v>494</v>
      </c>
      <c r="G37" s="281">
        <f>'Интерактивный прайс-лист'!$F$26*VLOOKUP($E33,last!$B$1:$C$1706,2,0)</f>
        <v>494</v>
      </c>
      <c r="H37" s="281">
        <f>'Интерактивный прайс-лист'!$F$26*VLOOKUP($E33,last!$B$1:$C$1706,2,0)</f>
        <v>494</v>
      </c>
      <c r="I37" s="282">
        <f>'Интерактивный прайс-лист'!$F$26*VLOOKUP($E33,last!$B$1:$C$1706,2,0)</f>
        <v>494</v>
      </c>
      <c r="J37" s="235"/>
      <c r="K37" s="235"/>
    </row>
    <row r="38" spans="1:14" ht="13.5" thickBot="1" x14ac:dyDescent="0.25">
      <c r="A38" s="815"/>
      <c r="B38" s="815"/>
      <c r="C38" s="815"/>
      <c r="D38" s="816"/>
      <c r="E38" s="816"/>
      <c r="F38" s="804"/>
      <c r="G38" s="816"/>
      <c r="H38" s="803"/>
      <c r="I38" s="804"/>
      <c r="J38" s="235"/>
      <c r="K38" s="235"/>
    </row>
    <row r="39" spans="1:14" ht="13.5" thickBot="1" x14ac:dyDescent="0.25">
      <c r="A39" s="1586" t="s">
        <v>697</v>
      </c>
      <c r="B39" s="1587"/>
      <c r="C39" s="1587"/>
      <c r="D39" s="1588"/>
      <c r="E39" s="276"/>
      <c r="F39" s="277"/>
      <c r="G39" s="277"/>
      <c r="H39" s="277"/>
      <c r="I39" s="278"/>
      <c r="J39" s="235"/>
      <c r="K39" s="235"/>
    </row>
    <row r="40" spans="1:14" x14ac:dyDescent="0.2">
      <c r="A40" s="1546" t="s">
        <v>705</v>
      </c>
      <c r="B40" s="248" t="s">
        <v>706</v>
      </c>
      <c r="C40" s="279" t="s">
        <v>139</v>
      </c>
      <c r="D40" s="249" t="s">
        <v>693</v>
      </c>
      <c r="E40" s="1568">
        <f>'Интерактивный прайс-лист'!$F$26*VLOOKUP(C40,last!$B$1:$C$1706,2,0)</f>
        <v>94</v>
      </c>
      <c r="F40" s="1569" t="e">
        <f>'Интерактивный прайс-лист'!$F$26*VLOOKUP(F37,last!$B$1:$C$1706,2,0)</f>
        <v>#N/A</v>
      </c>
      <c r="G40" s="1569" t="e">
        <f>'Интерактивный прайс-лист'!$F$26*VLOOKUP(G37,last!$B$1:$C$1706,2,0)</f>
        <v>#N/A</v>
      </c>
      <c r="H40" s="1569" t="e">
        <f>'Интерактивный прайс-лист'!$F$26*VLOOKUP(H37,last!$B$1:$C$1706,2,0)</f>
        <v>#N/A</v>
      </c>
      <c r="I40" s="1570" t="e">
        <f>'Интерактивный прайс-лист'!$F$26*VLOOKUP(I37,last!$B$1:$C$1706,2,0)</f>
        <v>#N/A</v>
      </c>
      <c r="J40" s="235"/>
      <c r="K40" s="235"/>
    </row>
    <row r="41" spans="1:14" x14ac:dyDescent="0.2">
      <c r="A41" s="1589"/>
      <c r="B41" s="462" t="s">
        <v>706</v>
      </c>
      <c r="C41" s="458" t="s">
        <v>1524</v>
      </c>
      <c r="D41" s="461" t="s">
        <v>693</v>
      </c>
      <c r="E41" s="1580">
        <f>'Интерактивный прайс-лист'!$F$26*VLOOKUP(C41,last!$B$1:$C$1706,2,0)</f>
        <v>267</v>
      </c>
      <c r="F41" s="1581"/>
      <c r="G41" s="1581"/>
      <c r="H41" s="1581"/>
      <c r="I41" s="1582"/>
      <c r="J41" s="235"/>
      <c r="K41" s="235"/>
    </row>
    <row r="42" spans="1:14" ht="13.5" thickBot="1" x14ac:dyDescent="0.25">
      <c r="A42" s="1482"/>
      <c r="B42" s="256" t="s">
        <v>733</v>
      </c>
      <c r="C42" s="261" t="s">
        <v>457</v>
      </c>
      <c r="D42" s="257" t="s">
        <v>693</v>
      </c>
      <c r="E42" s="1590">
        <f>'Интерактивный прайс-лист'!$F$26*VLOOKUP(C42,last!$B$1:$C$1706,2,0)</f>
        <v>191</v>
      </c>
      <c r="F42" s="1591" t="e">
        <f>'Интерактивный прайс-лист'!$F$26*VLOOKUP(#REF!,last!$B$1:$C$1706,2,0)</f>
        <v>#REF!</v>
      </c>
      <c r="G42" s="1591" t="e">
        <f>'Интерактивный прайс-лист'!$F$26*VLOOKUP(#REF!,last!$B$1:$C$1706,2,0)</f>
        <v>#REF!</v>
      </c>
      <c r="H42" s="1591" t="e">
        <f>'Интерактивный прайс-лист'!$F$26*VLOOKUP(#REF!,last!$B$1:$C$1706,2,0)</f>
        <v>#REF!</v>
      </c>
      <c r="I42" s="1592" t="e">
        <f>'Интерактивный прайс-лист'!$F$26*VLOOKUP(#REF!,last!$B$1:$C$1706,2,0)</f>
        <v>#REF!</v>
      </c>
      <c r="J42" s="235"/>
      <c r="K42" s="235"/>
    </row>
    <row r="43" spans="1:14" ht="15" x14ac:dyDescent="0.2">
      <c r="A43" s="815"/>
      <c r="B43" s="815"/>
      <c r="C43" s="815"/>
      <c r="D43" s="804"/>
      <c r="E43" s="817"/>
      <c r="F43" s="815"/>
      <c r="G43" s="815"/>
      <c r="H43" s="818"/>
      <c r="I43" s="804"/>
      <c r="J43" s="246"/>
      <c r="K43" s="246"/>
      <c r="L43" s="247"/>
      <c r="M43" s="247"/>
      <c r="N43" s="247"/>
    </row>
    <row r="44" spans="1:14" x14ac:dyDescent="0.2">
      <c r="A44" s="815"/>
      <c r="B44" s="815"/>
      <c r="C44" s="815"/>
      <c r="D44" s="816"/>
      <c r="E44" s="816"/>
      <c r="F44" s="804"/>
      <c r="G44" s="816"/>
      <c r="H44" s="803"/>
      <c r="I44" s="804"/>
      <c r="J44" s="235"/>
      <c r="K44" s="235"/>
    </row>
    <row r="45" spans="1:14" s="49" customFormat="1" ht="13.5" thickBot="1" x14ac:dyDescent="0.25">
      <c r="A45" s="529" t="s">
        <v>951</v>
      </c>
    </row>
    <row r="46" spans="1:14" s="49" customFormat="1" x14ac:dyDescent="0.2">
      <c r="A46" s="1277" t="s">
        <v>1134</v>
      </c>
      <c r="B46" s="1548"/>
      <c r="C46" s="265"/>
      <c r="D46" s="266"/>
      <c r="E46" s="286" t="s">
        <v>913</v>
      </c>
      <c r="F46" s="268" t="s">
        <v>914</v>
      </c>
      <c r="G46" s="268" t="s">
        <v>915</v>
      </c>
      <c r="H46" s="268" t="s">
        <v>916</v>
      </c>
      <c r="I46" s="269" t="s">
        <v>917</v>
      </c>
    </row>
    <row r="47" spans="1:14" s="49" customFormat="1" ht="13.5" thickBot="1" x14ac:dyDescent="0.25">
      <c r="A47" s="1583" t="s">
        <v>714</v>
      </c>
      <c r="B47" s="1584"/>
      <c r="C47" s="1584"/>
      <c r="D47" s="1585"/>
      <c r="E47" s="287" t="s">
        <v>719</v>
      </c>
      <c r="F47" s="288" t="s">
        <v>719</v>
      </c>
      <c r="G47" s="288" t="s">
        <v>719</v>
      </c>
      <c r="H47" s="288" t="s">
        <v>719</v>
      </c>
      <c r="I47" s="289" t="s">
        <v>719</v>
      </c>
    </row>
    <row r="48" spans="1:14" s="49" customFormat="1" ht="12.75" customHeight="1" x14ac:dyDescent="0.2">
      <c r="A48" s="1546" t="s">
        <v>689</v>
      </c>
      <c r="B48" s="1547"/>
      <c r="C48" s="248" t="s">
        <v>699</v>
      </c>
      <c r="D48" s="290" t="s">
        <v>691</v>
      </c>
      <c r="E48" s="291">
        <v>5</v>
      </c>
      <c r="F48" s="270">
        <v>6</v>
      </c>
      <c r="G48" s="270">
        <v>7.1</v>
      </c>
      <c r="H48" s="270">
        <v>10</v>
      </c>
      <c r="I48" s="251">
        <v>12.5</v>
      </c>
    </row>
    <row r="49" spans="1:14" s="49" customFormat="1" ht="12.75" customHeight="1" x14ac:dyDescent="0.2">
      <c r="A49" s="1481" t="s">
        <v>700</v>
      </c>
      <c r="B49" s="1545"/>
      <c r="C49" s="252" t="s">
        <v>699</v>
      </c>
      <c r="D49" s="232" t="s">
        <v>691</v>
      </c>
      <c r="E49" s="292">
        <v>5.6</v>
      </c>
      <c r="F49" s="273">
        <v>6.7</v>
      </c>
      <c r="G49" s="273">
        <v>8</v>
      </c>
      <c r="H49" s="273">
        <v>11.2</v>
      </c>
      <c r="I49" s="255">
        <v>14</v>
      </c>
    </row>
    <row r="50" spans="1:14" s="49" customFormat="1" x14ac:dyDescent="0.2">
      <c r="A50" s="1481" t="s">
        <v>702</v>
      </c>
      <c r="B50" s="1545"/>
      <c r="C50" s="1545"/>
      <c r="D50" s="232" t="s">
        <v>693</v>
      </c>
      <c r="E50" s="293">
        <f>'Интерактивный прайс-лист'!$F$26*VLOOKUP(E46,last!$B$1:$C$1706,2,0)</f>
        <v>1548</v>
      </c>
      <c r="F50" s="281">
        <f>'Интерактивный прайс-лист'!$F$26*VLOOKUP(F46,last!$B$1:$C$1706,2,0)</f>
        <v>1576</v>
      </c>
      <c r="G50" s="281">
        <f>'Интерактивный прайс-лист'!$F$26*VLOOKUP(G46,last!$B$1:$C$1706,2,0)</f>
        <v>1819</v>
      </c>
      <c r="H50" s="281">
        <f>'Интерактивный прайс-лист'!$F$26*VLOOKUP(H46,last!$B$1:$C$1706,2,0)</f>
        <v>1852</v>
      </c>
      <c r="I50" s="282">
        <f>'Интерактивный прайс-лист'!$F$26*VLOOKUP(I46,last!$B$1:$C$1706,2,0)</f>
        <v>1905</v>
      </c>
    </row>
    <row r="51" spans="1:14" s="49" customFormat="1" x14ac:dyDescent="0.2">
      <c r="A51" s="1481" t="s">
        <v>716</v>
      </c>
      <c r="B51" s="1545"/>
      <c r="C51" s="111" t="s">
        <v>719</v>
      </c>
      <c r="D51" s="232" t="s">
        <v>693</v>
      </c>
      <c r="E51" s="293">
        <f>'Интерактивный прайс-лист'!$F$26*VLOOKUP($E47,last!$B$1:$C$1706,2,0)</f>
        <v>539</v>
      </c>
      <c r="F51" s="281">
        <f>'Интерактивный прайс-лист'!$F$26*VLOOKUP($E47,last!$B$1:$C$1706,2,0)</f>
        <v>539</v>
      </c>
      <c r="G51" s="281">
        <f>'Интерактивный прайс-лист'!$F$26*VLOOKUP($E47,last!$B$1:$C$1706,2,0)</f>
        <v>539</v>
      </c>
      <c r="H51" s="281">
        <f>'Интерактивный прайс-лист'!$F$26*VLOOKUP($E47,last!$B$1:$C$1706,2,0)</f>
        <v>539</v>
      </c>
      <c r="I51" s="282">
        <f>'Интерактивный прайс-лист'!$F$26*VLOOKUP($E47,last!$B$1:$C$1706,2,0)</f>
        <v>539</v>
      </c>
    </row>
    <row r="52" spans="1:14" x14ac:dyDescent="0.2">
      <c r="A52" s="815"/>
      <c r="B52" s="815"/>
      <c r="C52" s="815"/>
      <c r="D52" s="816"/>
      <c r="E52" s="816"/>
      <c r="F52" s="804"/>
      <c r="G52" s="816"/>
      <c r="H52" s="803"/>
      <c r="I52" s="804"/>
      <c r="J52" s="235"/>
      <c r="K52" s="235"/>
    </row>
    <row r="53" spans="1:14" ht="13.5" thickBot="1" x14ac:dyDescent="0.25">
      <c r="A53" s="815"/>
      <c r="B53" s="815"/>
      <c r="C53" s="815"/>
      <c r="D53" s="816"/>
      <c r="E53" s="816"/>
      <c r="F53" s="804"/>
      <c r="G53" s="816"/>
      <c r="H53" s="803"/>
      <c r="I53" s="804"/>
      <c r="J53" s="235"/>
      <c r="K53" s="235"/>
    </row>
    <row r="54" spans="1:14" ht="13.5" thickBot="1" x14ac:dyDescent="0.25">
      <c r="A54" s="1586" t="s">
        <v>697</v>
      </c>
      <c r="B54" s="1587"/>
      <c r="C54" s="1587"/>
      <c r="D54" s="1588"/>
      <c r="E54" s="276"/>
      <c r="F54" s="277"/>
      <c r="G54" s="277"/>
      <c r="H54" s="277"/>
      <c r="I54" s="278"/>
      <c r="J54" s="235"/>
      <c r="K54" s="235"/>
    </row>
    <row r="55" spans="1:14" x14ac:dyDescent="0.2">
      <c r="A55" s="1546" t="s">
        <v>705</v>
      </c>
      <c r="B55" s="248" t="s">
        <v>706</v>
      </c>
      <c r="C55" s="279" t="s">
        <v>139</v>
      </c>
      <c r="D55" s="249" t="s">
        <v>693</v>
      </c>
      <c r="E55" s="1568">
        <f>'Интерактивный прайс-лист'!$F$26*VLOOKUP(C55,last!$B$1:$C$1706,2,0)</f>
        <v>94</v>
      </c>
      <c r="F55" s="1569" t="e">
        <f>'Интерактивный прайс-лист'!$F$26*VLOOKUP(#REF!,last!$B$1:$C$1706,2,0)</f>
        <v>#REF!</v>
      </c>
      <c r="G55" s="1569" t="e">
        <f>'Интерактивный прайс-лист'!$F$26*VLOOKUP(#REF!,last!$B$1:$C$1706,2,0)</f>
        <v>#REF!</v>
      </c>
      <c r="H55" s="1569" t="e">
        <f>'Интерактивный прайс-лист'!$F$26*VLOOKUP(#REF!,last!$B$1:$C$1706,2,0)</f>
        <v>#REF!</v>
      </c>
      <c r="I55" s="1570" t="e">
        <f>'Интерактивный прайс-лист'!$F$26*VLOOKUP(#REF!,last!$B$1:$C$1706,2,0)</f>
        <v>#REF!</v>
      </c>
      <c r="J55" s="235"/>
      <c r="K55" s="235"/>
    </row>
    <row r="56" spans="1:14" x14ac:dyDescent="0.2">
      <c r="A56" s="1589"/>
      <c r="B56" s="462" t="s">
        <v>706</v>
      </c>
      <c r="C56" s="458" t="s">
        <v>1524</v>
      </c>
      <c r="D56" s="461" t="s">
        <v>693</v>
      </c>
      <c r="E56" s="1580">
        <f>'Интерактивный прайс-лист'!$F$26*VLOOKUP(C56,last!$B$1:$C$1706,2,0)</f>
        <v>267</v>
      </c>
      <c r="F56" s="1581"/>
      <c r="G56" s="1581"/>
      <c r="H56" s="1581"/>
      <c r="I56" s="1582"/>
      <c r="J56" s="235"/>
      <c r="K56" s="235"/>
    </row>
    <row r="57" spans="1:14" ht="13.5" thickBot="1" x14ac:dyDescent="0.25">
      <c r="A57" s="1482"/>
      <c r="B57" s="256" t="s">
        <v>733</v>
      </c>
      <c r="C57" s="261" t="s">
        <v>457</v>
      </c>
      <c r="D57" s="257" t="s">
        <v>693</v>
      </c>
      <c r="E57" s="1590">
        <f>'Интерактивный прайс-лист'!$F$26*VLOOKUP(C57,last!$B$1:$C$1706,2,0)</f>
        <v>191</v>
      </c>
      <c r="F57" s="1591" t="e">
        <f>'Интерактивный прайс-лист'!$F$26*VLOOKUP(F52,last!$B$1:$C$1706,2,0)</f>
        <v>#N/A</v>
      </c>
      <c r="G57" s="1591" t="e">
        <f>'Интерактивный прайс-лист'!$F$26*VLOOKUP(G52,last!$B$1:$C$1706,2,0)</f>
        <v>#N/A</v>
      </c>
      <c r="H57" s="1591" t="e">
        <f>'Интерактивный прайс-лист'!$F$26*VLOOKUP(H52,last!$B$1:$C$1706,2,0)</f>
        <v>#N/A</v>
      </c>
      <c r="I57" s="1592" t="e">
        <f>'Интерактивный прайс-лист'!$F$26*VLOOKUP(I52,last!$B$1:$C$1706,2,0)</f>
        <v>#N/A</v>
      </c>
      <c r="J57" s="235"/>
      <c r="K57" s="235"/>
    </row>
    <row r="58" spans="1:14" ht="15" x14ac:dyDescent="0.2">
      <c r="A58" s="815"/>
      <c r="B58" s="815"/>
      <c r="C58" s="815"/>
      <c r="D58" s="804"/>
      <c r="E58" s="817"/>
      <c r="F58" s="815"/>
      <c r="G58" s="815"/>
      <c r="H58" s="818"/>
      <c r="I58" s="804"/>
      <c r="J58" s="246"/>
      <c r="K58" s="246"/>
      <c r="L58" s="247"/>
      <c r="M58" s="247"/>
      <c r="N58" s="247"/>
    </row>
    <row r="59" spans="1:14" s="49" customFormat="1" ht="13.5" thickBot="1" x14ac:dyDescent="0.25">
      <c r="A59" s="707" t="s">
        <v>951</v>
      </c>
      <c r="B59" s="708"/>
      <c r="C59" s="708"/>
      <c r="D59" s="708"/>
      <c r="E59" s="708"/>
      <c r="F59" s="708"/>
      <c r="G59" s="708"/>
      <c r="H59" s="708"/>
      <c r="I59" s="708"/>
    </row>
    <row r="60" spans="1:14" s="49" customFormat="1" x14ac:dyDescent="0.2">
      <c r="A60" s="1277" t="s">
        <v>1134</v>
      </c>
      <c r="B60" s="1548"/>
      <c r="C60" s="265"/>
      <c r="D60" s="266"/>
      <c r="E60" s="286" t="s">
        <v>913</v>
      </c>
      <c r="F60" s="268" t="s">
        <v>914</v>
      </c>
      <c r="G60" s="268" t="s">
        <v>915</v>
      </c>
      <c r="H60" s="268" t="s">
        <v>916</v>
      </c>
      <c r="I60" s="269" t="s">
        <v>917</v>
      </c>
    </row>
    <row r="61" spans="1:14" s="49" customFormat="1" ht="13.5" thickBot="1" x14ac:dyDescent="0.25">
      <c r="A61" s="1583" t="s">
        <v>714</v>
      </c>
      <c r="B61" s="1584"/>
      <c r="C61" s="1584"/>
      <c r="D61" s="1585"/>
      <c r="E61" s="287" t="s">
        <v>993</v>
      </c>
      <c r="F61" s="288" t="s">
        <v>993</v>
      </c>
      <c r="G61" s="288" t="s">
        <v>993</v>
      </c>
      <c r="H61" s="288" t="s">
        <v>993</v>
      </c>
      <c r="I61" s="289" t="s">
        <v>993</v>
      </c>
    </row>
    <row r="62" spans="1:14" s="49" customFormat="1" ht="12.75" customHeight="1" x14ac:dyDescent="0.2">
      <c r="A62" s="1546" t="s">
        <v>689</v>
      </c>
      <c r="B62" s="1547"/>
      <c r="C62" s="248" t="s">
        <v>699</v>
      </c>
      <c r="D62" s="290" t="s">
        <v>691</v>
      </c>
      <c r="E62" s="291">
        <v>5</v>
      </c>
      <c r="F62" s="270">
        <v>6</v>
      </c>
      <c r="G62" s="270">
        <v>7.1</v>
      </c>
      <c r="H62" s="270">
        <v>10</v>
      </c>
      <c r="I62" s="251">
        <v>12.5</v>
      </c>
    </row>
    <row r="63" spans="1:14" s="49" customFormat="1" ht="12.75" customHeight="1" x14ac:dyDescent="0.2">
      <c r="A63" s="1481" t="s">
        <v>700</v>
      </c>
      <c r="B63" s="1545"/>
      <c r="C63" s="252" t="s">
        <v>699</v>
      </c>
      <c r="D63" s="232" t="s">
        <v>691</v>
      </c>
      <c r="E63" s="292">
        <v>5.6</v>
      </c>
      <c r="F63" s="273">
        <v>6.7</v>
      </c>
      <c r="G63" s="273">
        <v>8</v>
      </c>
      <c r="H63" s="273">
        <v>11.2</v>
      </c>
      <c r="I63" s="255">
        <v>14</v>
      </c>
    </row>
    <row r="64" spans="1:14" s="49" customFormat="1" x14ac:dyDescent="0.2">
      <c r="A64" s="1481" t="s">
        <v>702</v>
      </c>
      <c r="B64" s="1545"/>
      <c r="C64" s="1545"/>
      <c r="D64" s="232" t="s">
        <v>693</v>
      </c>
      <c r="E64" s="293">
        <f>'Интерактивный прайс-лист'!$F$26*VLOOKUP(E60,last!$B$1:$C$1706,2,0)</f>
        <v>1548</v>
      </c>
      <c r="F64" s="281">
        <f>'Интерактивный прайс-лист'!$F$26*VLOOKUP(F60,last!$B$1:$C$1706,2,0)</f>
        <v>1576</v>
      </c>
      <c r="G64" s="281">
        <f>'Интерактивный прайс-лист'!$F$26*VLOOKUP(G60,last!$B$1:$C$1706,2,0)</f>
        <v>1819</v>
      </c>
      <c r="H64" s="281">
        <f>'Интерактивный прайс-лист'!$F$26*VLOOKUP(H60,last!$B$1:$C$1706,2,0)</f>
        <v>1852</v>
      </c>
      <c r="I64" s="282">
        <f>'Интерактивный прайс-лист'!$F$26*VLOOKUP(I60,last!$B$1:$C$1706,2,0)</f>
        <v>1905</v>
      </c>
    </row>
    <row r="65" spans="1:14" s="49" customFormat="1" x14ac:dyDescent="0.2">
      <c r="A65" s="1481" t="s">
        <v>716</v>
      </c>
      <c r="B65" s="1545"/>
      <c r="C65" s="111" t="s">
        <v>993</v>
      </c>
      <c r="D65" s="232" t="s">
        <v>693</v>
      </c>
      <c r="E65" s="293">
        <f>'Интерактивный прайс-лист'!$F$26*VLOOKUP($E61,last!$B$1:$C$1706,2,0)</f>
        <v>1177</v>
      </c>
      <c r="F65" s="281">
        <f>'Интерактивный прайс-лист'!$F$26*VLOOKUP($E61,last!$B$1:$C$1706,2,0)</f>
        <v>1177</v>
      </c>
      <c r="G65" s="281">
        <f>'Интерактивный прайс-лист'!$F$26*VLOOKUP($E61,last!$B$1:$C$1706,2,0)</f>
        <v>1177</v>
      </c>
      <c r="H65" s="281">
        <f>'Интерактивный прайс-лист'!$F$26*VLOOKUP($E61,last!$B$1:$C$1706,2,0)</f>
        <v>1177</v>
      </c>
      <c r="I65" s="282">
        <f>'Интерактивный прайс-лист'!$F$26*VLOOKUP($E61,last!$B$1:$C$1706,2,0)</f>
        <v>1177</v>
      </c>
    </row>
    <row r="66" spans="1:14" x14ac:dyDescent="0.2">
      <c r="A66" s="815"/>
      <c r="B66" s="815"/>
      <c r="C66" s="815"/>
      <c r="D66" s="816"/>
      <c r="E66" s="816"/>
      <c r="F66" s="804"/>
      <c r="G66" s="816"/>
      <c r="H66" s="803"/>
      <c r="I66" s="804"/>
      <c r="J66" s="235"/>
      <c r="K66" s="235"/>
    </row>
    <row r="67" spans="1:14" ht="13.5" thickBot="1" x14ac:dyDescent="0.25">
      <c r="A67" s="815"/>
      <c r="B67" s="815"/>
      <c r="C67" s="815"/>
      <c r="D67" s="816"/>
      <c r="E67" s="816"/>
      <c r="F67" s="804"/>
      <c r="G67" s="816"/>
      <c r="H67" s="803"/>
      <c r="I67" s="804"/>
      <c r="J67" s="235"/>
      <c r="K67" s="235"/>
    </row>
    <row r="68" spans="1:14" ht="13.5" thickBot="1" x14ac:dyDescent="0.25">
      <c r="A68" s="1586" t="s">
        <v>697</v>
      </c>
      <c r="B68" s="1587"/>
      <c r="C68" s="1587"/>
      <c r="D68" s="1588"/>
      <c r="E68" s="276"/>
      <c r="F68" s="277"/>
      <c r="G68" s="277"/>
      <c r="H68" s="277"/>
      <c r="I68" s="278"/>
      <c r="J68" s="235"/>
      <c r="K68" s="235"/>
    </row>
    <row r="69" spans="1:14" x14ac:dyDescent="0.2">
      <c r="A69" s="1546" t="s">
        <v>705</v>
      </c>
      <c r="B69" s="248" t="s">
        <v>706</v>
      </c>
      <c r="C69" s="279" t="s">
        <v>139</v>
      </c>
      <c r="D69" s="249" t="s">
        <v>693</v>
      </c>
      <c r="E69" s="1568">
        <f>'Интерактивный прайс-лист'!$F$26*VLOOKUP(C69,last!$B$1:$C$1706,2,0)</f>
        <v>94</v>
      </c>
      <c r="F69" s="1569" t="e">
        <f>'Интерактивный прайс-лист'!$F$26*VLOOKUP(#REF!,last!$B$1:$C$1706,2,0)</f>
        <v>#REF!</v>
      </c>
      <c r="G69" s="1569" t="e">
        <f>'Интерактивный прайс-лист'!$F$26*VLOOKUP(#REF!,last!$B$1:$C$1706,2,0)</f>
        <v>#REF!</v>
      </c>
      <c r="H69" s="1569" t="e">
        <f>'Интерактивный прайс-лист'!$F$26*VLOOKUP(#REF!,last!$B$1:$C$1706,2,0)</f>
        <v>#REF!</v>
      </c>
      <c r="I69" s="1570" t="e">
        <f>'Интерактивный прайс-лист'!$F$26*VLOOKUP(#REF!,last!$B$1:$C$1706,2,0)</f>
        <v>#REF!</v>
      </c>
      <c r="J69" s="235"/>
      <c r="K69" s="235"/>
    </row>
    <row r="70" spans="1:14" x14ac:dyDescent="0.2">
      <c r="A70" s="1589"/>
      <c r="B70" s="462" t="s">
        <v>706</v>
      </c>
      <c r="C70" s="458" t="s">
        <v>1524</v>
      </c>
      <c r="D70" s="461" t="s">
        <v>693</v>
      </c>
      <c r="E70" s="1580">
        <f>'Интерактивный прайс-лист'!$F$26*VLOOKUP(C70,last!$B$1:$C$1706,2,0)</f>
        <v>267</v>
      </c>
      <c r="F70" s="1581"/>
      <c r="G70" s="1581"/>
      <c r="H70" s="1581"/>
      <c r="I70" s="1582"/>
      <c r="J70" s="235"/>
      <c r="K70" s="235"/>
    </row>
    <row r="71" spans="1:14" ht="13.5" thickBot="1" x14ac:dyDescent="0.25">
      <c r="A71" s="1482"/>
      <c r="B71" s="256" t="s">
        <v>733</v>
      </c>
      <c r="C71" s="261" t="s">
        <v>457</v>
      </c>
      <c r="D71" s="257" t="s">
        <v>693</v>
      </c>
      <c r="E71" s="1590">
        <f>'Интерактивный прайс-лист'!$F$26*VLOOKUP(C71,last!$B$1:$C$1706,2,0)</f>
        <v>191</v>
      </c>
      <c r="F71" s="1591" t="e">
        <f>'Интерактивный прайс-лист'!$F$26*VLOOKUP(F66,last!$B$1:$C$1706,2,0)</f>
        <v>#N/A</v>
      </c>
      <c r="G71" s="1591" t="e">
        <f>'Интерактивный прайс-лист'!$F$26*VLOOKUP(G66,last!$B$1:$C$1706,2,0)</f>
        <v>#N/A</v>
      </c>
      <c r="H71" s="1591" t="e">
        <f>'Интерактивный прайс-лист'!$F$26*VLOOKUP(H66,last!$B$1:$C$1706,2,0)</f>
        <v>#N/A</v>
      </c>
      <c r="I71" s="1592" t="e">
        <f>'Интерактивный прайс-лист'!$F$26*VLOOKUP(I66,last!$B$1:$C$1706,2,0)</f>
        <v>#N/A</v>
      </c>
      <c r="J71" s="235"/>
      <c r="K71" s="235"/>
    </row>
    <row r="72" spans="1:14" ht="15" x14ac:dyDescent="0.2">
      <c r="A72" s="815"/>
      <c r="B72" s="815"/>
      <c r="C72" s="815"/>
      <c r="D72" s="804"/>
      <c r="E72" s="817"/>
      <c r="F72" s="815"/>
      <c r="G72" s="815"/>
      <c r="H72" s="818"/>
      <c r="I72" s="804"/>
      <c r="J72" s="246"/>
      <c r="K72" s="246"/>
      <c r="L72" s="247"/>
      <c r="M72" s="247"/>
      <c r="N72" s="247"/>
    </row>
    <row r="73" spans="1:14" x14ac:dyDescent="0.2">
      <c r="A73" s="764" t="s">
        <v>755</v>
      </c>
      <c r="B73" s="764"/>
      <c r="C73" s="764"/>
      <c r="D73" s="764"/>
      <c r="E73" s="764"/>
      <c r="F73" s="764"/>
      <c r="G73" s="764"/>
      <c r="H73" s="803"/>
      <c r="I73" s="804"/>
      <c r="J73" s="235"/>
      <c r="K73" s="235"/>
      <c r="L73" s="235"/>
      <c r="M73" s="235"/>
    </row>
    <row r="74" spans="1:14" s="705" customFormat="1" x14ac:dyDescent="0.2">
      <c r="A74" s="803"/>
      <c r="B74" s="803"/>
      <c r="C74" s="803"/>
      <c r="D74" s="804"/>
      <c r="E74" s="803"/>
      <c r="F74" s="803"/>
      <c r="G74" s="803"/>
      <c r="H74" s="803"/>
      <c r="I74" s="804"/>
      <c r="J74" s="803"/>
      <c r="K74" s="803"/>
      <c r="L74" s="803"/>
      <c r="M74" s="803"/>
    </row>
    <row r="75" spans="1:14" x14ac:dyDescent="0.2">
      <c r="A75" s="235"/>
      <c r="B75" s="235"/>
      <c r="C75" s="235"/>
      <c r="D75" s="236"/>
      <c r="E75" s="235"/>
      <c r="F75" s="235"/>
      <c r="G75" s="235"/>
      <c r="H75" s="235"/>
      <c r="I75" s="236"/>
      <c r="J75" s="235"/>
      <c r="K75" s="235"/>
      <c r="L75" s="235"/>
      <c r="M75" s="235"/>
    </row>
    <row r="76" spans="1:14" x14ac:dyDescent="0.2">
      <c r="A76" s="235"/>
      <c r="B76" s="235"/>
      <c r="C76" s="235"/>
      <c r="D76" s="236"/>
      <c r="E76" s="235"/>
      <c r="F76" s="235"/>
      <c r="G76" s="235"/>
      <c r="H76" s="235"/>
      <c r="I76" s="236"/>
      <c r="J76" s="235"/>
      <c r="K76" s="235"/>
      <c r="L76" s="235"/>
      <c r="M76" s="235"/>
    </row>
    <row r="77" spans="1:14" x14ac:dyDescent="0.2">
      <c r="F77" s="235"/>
      <c r="G77" s="235"/>
      <c r="H77" s="235"/>
      <c r="I77" s="236"/>
      <c r="J77" s="235"/>
      <c r="K77" s="235"/>
      <c r="L77" s="235"/>
      <c r="M77" s="235"/>
    </row>
    <row r="78" spans="1:14" x14ac:dyDescent="0.2">
      <c r="F78" s="235"/>
      <c r="G78" s="235"/>
      <c r="H78" s="235"/>
      <c r="I78" s="236"/>
      <c r="J78" s="235"/>
      <c r="K78" s="235"/>
      <c r="L78" s="235"/>
      <c r="M78" s="235"/>
    </row>
    <row r="79" spans="1:14" x14ac:dyDescent="0.2">
      <c r="F79" s="235"/>
      <c r="G79" s="235"/>
      <c r="H79" s="235"/>
      <c r="I79" s="236"/>
      <c r="J79" s="235"/>
      <c r="K79" s="235"/>
      <c r="L79" s="235"/>
      <c r="M79" s="235"/>
    </row>
    <row r="80" spans="1:14" x14ac:dyDescent="0.2">
      <c r="F80" s="235"/>
      <c r="G80" s="235"/>
      <c r="H80" s="235"/>
      <c r="I80" s="236"/>
      <c r="J80" s="235"/>
      <c r="K80" s="235"/>
      <c r="L80" s="235"/>
      <c r="M80" s="235"/>
    </row>
    <row r="81" spans="6:13" x14ac:dyDescent="0.2">
      <c r="F81" s="235"/>
      <c r="G81" s="235"/>
      <c r="H81" s="235"/>
      <c r="I81" s="236"/>
      <c r="J81" s="235"/>
      <c r="K81" s="235"/>
      <c r="L81" s="235"/>
      <c r="M81" s="235"/>
    </row>
    <row r="82" spans="6:13" x14ac:dyDescent="0.2">
      <c r="F82" s="235"/>
      <c r="G82" s="235"/>
      <c r="H82" s="235"/>
      <c r="I82" s="236"/>
      <c r="J82" s="235"/>
      <c r="K82" s="235"/>
      <c r="L82" s="235"/>
      <c r="M82" s="235"/>
    </row>
    <row r="83" spans="6:13" x14ac:dyDescent="0.2">
      <c r="F83" s="235"/>
      <c r="G83" s="235"/>
      <c r="H83" s="235"/>
      <c r="I83" s="236"/>
      <c r="J83" s="235"/>
      <c r="K83" s="235"/>
      <c r="L83" s="235"/>
      <c r="M83" s="235"/>
    </row>
    <row r="84" spans="6:13" x14ac:dyDescent="0.2">
      <c r="F84" s="235"/>
      <c r="G84" s="235"/>
      <c r="H84" s="235"/>
      <c r="I84" s="236"/>
      <c r="J84" s="235"/>
      <c r="K84" s="235"/>
      <c r="L84" s="235"/>
      <c r="M84" s="235"/>
    </row>
    <row r="85" spans="6:13" x14ac:dyDescent="0.2">
      <c r="F85" s="235"/>
      <c r="G85" s="235"/>
      <c r="H85" s="235"/>
      <c r="I85" s="236"/>
      <c r="J85" s="235"/>
      <c r="K85" s="235"/>
      <c r="L85" s="235"/>
      <c r="M85" s="235"/>
    </row>
    <row r="86" spans="6:13" x14ac:dyDescent="0.2">
      <c r="F86" s="235"/>
      <c r="G86" s="235"/>
      <c r="H86" s="235"/>
      <c r="I86" s="236"/>
      <c r="J86" s="235"/>
      <c r="K86" s="235"/>
      <c r="L86" s="235"/>
      <c r="M86" s="235"/>
    </row>
    <row r="87" spans="6:13" x14ac:dyDescent="0.2">
      <c r="F87" s="235"/>
      <c r="G87" s="235"/>
      <c r="H87" s="235"/>
      <c r="I87" s="236"/>
      <c r="J87" s="235"/>
      <c r="K87" s="235"/>
      <c r="L87" s="235"/>
      <c r="M87" s="235"/>
    </row>
    <row r="88" spans="6:13" x14ac:dyDescent="0.2">
      <c r="F88" s="235"/>
      <c r="G88" s="235"/>
      <c r="H88" s="235"/>
      <c r="I88" s="236"/>
      <c r="J88" s="235"/>
      <c r="K88" s="235"/>
      <c r="L88" s="235"/>
      <c r="M88" s="235"/>
    </row>
    <row r="89" spans="6:13" x14ac:dyDescent="0.2">
      <c r="F89" s="235"/>
      <c r="G89" s="235"/>
      <c r="H89" s="235"/>
      <c r="I89" s="236"/>
      <c r="J89" s="235"/>
      <c r="K89" s="235"/>
      <c r="L89" s="235"/>
      <c r="M89" s="235"/>
    </row>
    <row r="90" spans="6:13" x14ac:dyDescent="0.2">
      <c r="F90" s="235"/>
      <c r="G90" s="235"/>
      <c r="H90" s="235"/>
      <c r="I90" s="236"/>
      <c r="J90" s="235"/>
      <c r="K90" s="235"/>
      <c r="L90" s="235"/>
      <c r="M90" s="235"/>
    </row>
    <row r="91" spans="6:13" x14ac:dyDescent="0.2">
      <c r="F91" s="235"/>
      <c r="G91" s="235"/>
      <c r="H91" s="235"/>
      <c r="I91" s="236"/>
      <c r="J91" s="235"/>
      <c r="K91" s="235"/>
      <c r="L91" s="235"/>
      <c r="M91" s="235"/>
    </row>
    <row r="92" spans="6:13" x14ac:dyDescent="0.2">
      <c r="F92" s="235"/>
      <c r="G92" s="235"/>
      <c r="H92" s="235"/>
      <c r="I92" s="236"/>
      <c r="J92" s="235"/>
      <c r="K92" s="235"/>
      <c r="L92" s="235"/>
      <c r="M92" s="235"/>
    </row>
    <row r="93" spans="6:13" x14ac:dyDescent="0.2">
      <c r="F93" s="235"/>
      <c r="G93" s="235"/>
      <c r="H93" s="235"/>
      <c r="I93" s="236"/>
      <c r="J93" s="235"/>
      <c r="K93" s="235"/>
      <c r="L93" s="235"/>
      <c r="M93" s="235"/>
    </row>
    <row r="94" spans="6:13" x14ac:dyDescent="0.2">
      <c r="F94" s="235"/>
      <c r="G94" s="235"/>
      <c r="H94" s="235"/>
      <c r="I94" s="236"/>
      <c r="J94" s="235"/>
      <c r="K94" s="235"/>
      <c r="L94" s="235"/>
      <c r="M94" s="235"/>
    </row>
    <row r="95" spans="6:13" x14ac:dyDescent="0.2">
      <c r="F95" s="235"/>
      <c r="G95" s="235"/>
      <c r="H95" s="235"/>
      <c r="I95" s="236"/>
      <c r="J95" s="235"/>
      <c r="K95" s="235"/>
      <c r="L95" s="235"/>
      <c r="M95" s="235"/>
    </row>
    <row r="96" spans="6:13" x14ac:dyDescent="0.2">
      <c r="F96" s="235"/>
      <c r="G96" s="235"/>
      <c r="H96" s="235"/>
      <c r="I96" s="236"/>
      <c r="J96" s="235"/>
      <c r="K96" s="235"/>
      <c r="L96" s="235"/>
      <c r="M96" s="235"/>
    </row>
    <row r="97" spans="6:13" x14ac:dyDescent="0.2">
      <c r="F97" s="235"/>
      <c r="G97" s="235"/>
      <c r="H97" s="235"/>
      <c r="I97" s="236"/>
      <c r="J97" s="235"/>
      <c r="K97" s="235"/>
      <c r="L97" s="235"/>
      <c r="M97" s="235"/>
    </row>
    <row r="98" spans="6:13" x14ac:dyDescent="0.2">
      <c r="F98" s="235"/>
      <c r="G98" s="235"/>
      <c r="H98" s="235"/>
      <c r="I98" s="236"/>
      <c r="J98" s="235"/>
      <c r="K98" s="235"/>
      <c r="L98" s="235"/>
      <c r="M98" s="235"/>
    </row>
    <row r="99" spans="6:13" x14ac:dyDescent="0.2">
      <c r="F99" s="235"/>
      <c r="G99" s="235"/>
      <c r="H99" s="235"/>
      <c r="I99" s="236"/>
      <c r="J99" s="235"/>
      <c r="K99" s="235"/>
      <c r="L99" s="235"/>
      <c r="M99" s="235"/>
    </row>
    <row r="100" spans="6:13" x14ac:dyDescent="0.2">
      <c r="F100" s="235"/>
      <c r="G100" s="235"/>
      <c r="H100" s="235"/>
      <c r="I100" s="236"/>
      <c r="J100" s="235"/>
      <c r="K100" s="235"/>
      <c r="L100" s="235"/>
      <c r="M100" s="235"/>
    </row>
    <row r="101" spans="6:13" x14ac:dyDescent="0.2">
      <c r="F101" s="235"/>
      <c r="G101" s="235"/>
      <c r="H101" s="235"/>
      <c r="I101" s="236"/>
      <c r="J101" s="235"/>
      <c r="K101" s="235"/>
      <c r="L101" s="235"/>
      <c r="M101" s="235"/>
    </row>
    <row r="102" spans="6:13" x14ac:dyDescent="0.2">
      <c r="F102" s="235"/>
      <c r="G102" s="235"/>
      <c r="H102" s="235"/>
      <c r="I102" s="236"/>
      <c r="J102" s="235"/>
      <c r="K102" s="235"/>
      <c r="L102" s="235"/>
      <c r="M102" s="235"/>
    </row>
    <row r="103" spans="6:13" x14ac:dyDescent="0.2">
      <c r="F103" s="235"/>
      <c r="G103" s="235"/>
      <c r="H103" s="235"/>
      <c r="I103" s="236"/>
      <c r="J103" s="235"/>
      <c r="K103" s="235"/>
      <c r="L103" s="235"/>
      <c r="M103" s="235"/>
    </row>
    <row r="104" spans="6:13" x14ac:dyDescent="0.2">
      <c r="F104" s="235"/>
      <c r="G104" s="235"/>
      <c r="H104" s="235"/>
      <c r="I104" s="236"/>
      <c r="J104" s="235"/>
      <c r="K104" s="235"/>
      <c r="L104" s="235"/>
      <c r="M104" s="235"/>
    </row>
    <row r="105" spans="6:13" x14ac:dyDescent="0.2">
      <c r="F105" s="235"/>
      <c r="G105" s="235"/>
      <c r="H105" s="235"/>
      <c r="I105" s="236"/>
      <c r="J105" s="235"/>
      <c r="K105" s="235"/>
      <c r="L105" s="235"/>
      <c r="M105" s="235"/>
    </row>
    <row r="106" spans="6:13" x14ac:dyDescent="0.2">
      <c r="F106" s="235"/>
      <c r="G106" s="235"/>
      <c r="H106" s="235"/>
      <c r="I106" s="236"/>
      <c r="J106" s="235"/>
      <c r="K106" s="235"/>
      <c r="L106" s="235"/>
      <c r="M106" s="235"/>
    </row>
    <row r="107" spans="6:13" ht="12.75" customHeight="1" x14ac:dyDescent="0.2">
      <c r="F107" s="235"/>
      <c r="G107" s="235"/>
      <c r="H107" s="235"/>
      <c r="I107" s="236"/>
      <c r="J107" s="235"/>
      <c r="K107" s="235"/>
      <c r="L107" s="235"/>
      <c r="M107" s="235"/>
    </row>
    <row r="108" spans="6:13" x14ac:dyDescent="0.2">
      <c r="F108" s="235"/>
      <c r="G108" s="235"/>
      <c r="H108" s="235"/>
      <c r="I108" s="236"/>
      <c r="J108" s="235"/>
      <c r="K108" s="235"/>
      <c r="L108" s="235"/>
      <c r="M108" s="235"/>
    </row>
    <row r="109" spans="6:13" x14ac:dyDescent="0.2">
      <c r="F109" s="235"/>
      <c r="G109" s="235"/>
      <c r="H109" s="235"/>
      <c r="I109" s="236"/>
      <c r="J109" s="235"/>
      <c r="K109" s="235"/>
      <c r="L109" s="235"/>
      <c r="M109" s="235"/>
    </row>
    <row r="110" spans="6:13" x14ac:dyDescent="0.2">
      <c r="F110" s="235"/>
      <c r="G110" s="235"/>
      <c r="H110" s="235"/>
      <c r="I110" s="236"/>
      <c r="J110" s="235"/>
      <c r="K110" s="235"/>
      <c r="L110" s="235"/>
      <c r="M110" s="235"/>
    </row>
    <row r="111" spans="6:13" ht="12.75" customHeight="1" x14ac:dyDescent="0.2">
      <c r="F111" s="235"/>
      <c r="G111" s="235"/>
      <c r="H111" s="235"/>
      <c r="I111" s="236"/>
      <c r="J111" s="235"/>
      <c r="K111" s="235"/>
      <c r="L111" s="235"/>
      <c r="M111" s="235"/>
    </row>
    <row r="112" spans="6:13" x14ac:dyDescent="0.2">
      <c r="F112" s="235"/>
      <c r="G112" s="235"/>
      <c r="H112" s="235"/>
      <c r="I112" s="236"/>
      <c r="J112" s="235"/>
      <c r="K112" s="235"/>
      <c r="L112" s="235"/>
      <c r="M112" s="235"/>
    </row>
    <row r="113" spans="6:13" x14ac:dyDescent="0.2">
      <c r="F113" s="235"/>
      <c r="G113" s="235"/>
      <c r="H113" s="235"/>
      <c r="I113" s="236"/>
      <c r="J113" s="235"/>
      <c r="K113" s="235"/>
      <c r="L113" s="235"/>
      <c r="M113" s="235"/>
    </row>
    <row r="114" spans="6:13" x14ac:dyDescent="0.2">
      <c r="F114" s="235"/>
      <c r="G114" s="235"/>
      <c r="H114" s="235"/>
      <c r="I114" s="236"/>
      <c r="J114" s="235"/>
      <c r="K114" s="235"/>
      <c r="L114" s="235"/>
      <c r="M114" s="235"/>
    </row>
    <row r="115" spans="6:13" x14ac:dyDescent="0.2">
      <c r="F115" s="235"/>
      <c r="G115" s="235"/>
      <c r="H115" s="235"/>
      <c r="I115" s="236"/>
      <c r="J115" s="235"/>
      <c r="K115" s="235"/>
      <c r="L115" s="235"/>
      <c r="M115" s="235"/>
    </row>
    <row r="116" spans="6:13" x14ac:dyDescent="0.2">
      <c r="F116" s="235"/>
      <c r="G116" s="235"/>
      <c r="H116" s="235"/>
      <c r="I116" s="236"/>
      <c r="J116" s="235"/>
      <c r="K116" s="235"/>
      <c r="L116" s="235"/>
      <c r="M116" s="235"/>
    </row>
    <row r="117" spans="6:13" x14ac:dyDescent="0.2">
      <c r="F117" s="235"/>
      <c r="G117" s="235"/>
      <c r="H117" s="235"/>
      <c r="I117" s="236"/>
      <c r="J117" s="235"/>
      <c r="K117" s="235"/>
      <c r="L117" s="235"/>
      <c r="M117" s="235"/>
    </row>
    <row r="118" spans="6:13" x14ac:dyDescent="0.2">
      <c r="F118" s="235"/>
      <c r="G118" s="235"/>
      <c r="H118" s="235"/>
      <c r="I118" s="236"/>
      <c r="J118" s="235"/>
      <c r="K118" s="235"/>
      <c r="L118" s="235"/>
      <c r="M118" s="235"/>
    </row>
    <row r="119" spans="6:13" x14ac:dyDescent="0.2">
      <c r="F119" s="235"/>
      <c r="G119" s="235"/>
      <c r="H119" s="235"/>
      <c r="I119" s="236"/>
      <c r="J119" s="235"/>
      <c r="K119" s="235"/>
      <c r="L119" s="235"/>
      <c r="M119" s="235"/>
    </row>
    <row r="120" spans="6:13" ht="12.75" customHeight="1" x14ac:dyDescent="0.2">
      <c r="F120" s="235"/>
      <c r="G120" s="235"/>
      <c r="H120" s="235"/>
      <c r="I120" s="236"/>
      <c r="J120" s="235"/>
      <c r="K120" s="235"/>
      <c r="L120" s="235"/>
      <c r="M120" s="235"/>
    </row>
    <row r="121" spans="6:13" x14ac:dyDescent="0.2">
      <c r="F121" s="235"/>
      <c r="G121" s="235"/>
      <c r="H121" s="235"/>
      <c r="I121" s="236"/>
      <c r="J121" s="235"/>
      <c r="K121" s="235"/>
      <c r="L121" s="235"/>
      <c r="M121" s="235"/>
    </row>
    <row r="122" spans="6:13" x14ac:dyDescent="0.2">
      <c r="F122" s="235"/>
      <c r="G122" s="235"/>
      <c r="H122" s="235"/>
      <c r="I122" s="236"/>
      <c r="J122" s="235"/>
      <c r="K122" s="235"/>
      <c r="L122" s="235"/>
      <c r="M122" s="235"/>
    </row>
    <row r="123" spans="6:13" ht="12.75" customHeight="1" x14ac:dyDescent="0.2">
      <c r="F123" s="235"/>
      <c r="G123" s="235"/>
      <c r="H123" s="235"/>
      <c r="I123" s="236"/>
      <c r="J123" s="235"/>
      <c r="K123" s="235"/>
      <c r="L123" s="235"/>
      <c r="M123" s="235"/>
    </row>
    <row r="124" spans="6:13" x14ac:dyDescent="0.2">
      <c r="F124" s="235"/>
      <c r="G124" s="235"/>
      <c r="H124" s="235"/>
      <c r="I124" s="236"/>
      <c r="J124" s="235"/>
      <c r="K124" s="235"/>
      <c r="L124" s="235"/>
      <c r="M124" s="235"/>
    </row>
    <row r="125" spans="6:13" x14ac:dyDescent="0.2">
      <c r="F125" s="235"/>
      <c r="G125" s="235"/>
      <c r="H125" s="235"/>
      <c r="I125" s="236"/>
      <c r="J125" s="235"/>
      <c r="K125" s="235"/>
      <c r="L125" s="235"/>
      <c r="M125" s="235"/>
    </row>
    <row r="126" spans="6:13" x14ac:dyDescent="0.2">
      <c r="F126" s="235"/>
      <c r="G126" s="235"/>
      <c r="H126" s="235"/>
      <c r="I126" s="236"/>
      <c r="J126" s="235"/>
      <c r="K126" s="235"/>
      <c r="L126" s="235"/>
      <c r="M126" s="235"/>
    </row>
    <row r="127" spans="6:13" ht="12.75" customHeight="1" x14ac:dyDescent="0.2">
      <c r="F127" s="235"/>
      <c r="G127" s="235"/>
      <c r="H127" s="235"/>
      <c r="I127" s="236"/>
      <c r="J127" s="235"/>
      <c r="K127" s="235"/>
      <c r="L127" s="235"/>
      <c r="M127" s="235"/>
    </row>
    <row r="128" spans="6:13" x14ac:dyDescent="0.2">
      <c r="F128" s="235"/>
      <c r="G128" s="235"/>
      <c r="H128" s="235"/>
      <c r="I128" s="236"/>
      <c r="J128" s="235"/>
      <c r="K128" s="235"/>
      <c r="L128" s="235"/>
      <c r="M128" s="235"/>
    </row>
    <row r="129" spans="6:13" x14ac:dyDescent="0.2">
      <c r="F129" s="235"/>
      <c r="G129" s="235"/>
      <c r="H129" s="235"/>
      <c r="I129" s="236"/>
      <c r="J129" s="235"/>
      <c r="K129" s="235"/>
      <c r="L129" s="235"/>
      <c r="M129" s="235"/>
    </row>
    <row r="130" spans="6:13" x14ac:dyDescent="0.2">
      <c r="F130" s="235"/>
      <c r="G130" s="235"/>
      <c r="H130" s="235"/>
      <c r="I130" s="236"/>
      <c r="J130" s="235"/>
      <c r="K130" s="235"/>
      <c r="L130" s="235"/>
      <c r="M130" s="235"/>
    </row>
    <row r="131" spans="6:13" x14ac:dyDescent="0.2">
      <c r="F131" s="235"/>
      <c r="G131" s="235"/>
      <c r="H131" s="235"/>
      <c r="I131" s="236"/>
      <c r="J131" s="235"/>
      <c r="K131" s="235"/>
      <c r="L131" s="235"/>
      <c r="M131" s="235"/>
    </row>
    <row r="132" spans="6:13" x14ac:dyDescent="0.2">
      <c r="F132" s="235"/>
      <c r="G132" s="235"/>
      <c r="H132" s="235"/>
      <c r="I132" s="236"/>
      <c r="J132" s="235"/>
      <c r="K132" s="235"/>
      <c r="L132" s="235"/>
      <c r="M132" s="235"/>
    </row>
    <row r="133" spans="6:13" x14ac:dyDescent="0.2">
      <c r="F133" s="235"/>
      <c r="G133" s="235"/>
      <c r="H133" s="235"/>
      <c r="I133" s="236"/>
      <c r="J133" s="235"/>
      <c r="K133" s="235"/>
      <c r="L133" s="235"/>
      <c r="M133" s="235"/>
    </row>
    <row r="134" spans="6:13" x14ac:dyDescent="0.2">
      <c r="F134" s="235"/>
      <c r="G134" s="235"/>
      <c r="H134" s="235"/>
      <c r="I134" s="236"/>
      <c r="J134" s="235"/>
      <c r="K134" s="235"/>
      <c r="L134" s="235"/>
      <c r="M134" s="235"/>
    </row>
    <row r="135" spans="6:13" x14ac:dyDescent="0.2">
      <c r="F135" s="235"/>
      <c r="G135" s="235"/>
      <c r="H135" s="235"/>
      <c r="I135" s="236"/>
      <c r="J135" s="235"/>
      <c r="K135" s="235"/>
      <c r="L135" s="235"/>
      <c r="M135" s="235"/>
    </row>
    <row r="136" spans="6:13" x14ac:dyDescent="0.2">
      <c r="F136" s="235"/>
      <c r="G136" s="235"/>
      <c r="H136" s="235"/>
      <c r="I136" s="236"/>
      <c r="J136" s="235"/>
      <c r="K136" s="235"/>
      <c r="L136" s="235"/>
      <c r="M136" s="235"/>
    </row>
    <row r="137" spans="6:13" x14ac:dyDescent="0.2">
      <c r="F137" s="235"/>
      <c r="G137" s="235"/>
      <c r="H137" s="235"/>
      <c r="I137" s="236"/>
      <c r="J137" s="235"/>
      <c r="K137" s="235"/>
      <c r="L137" s="235"/>
      <c r="M137" s="235"/>
    </row>
    <row r="138" spans="6:13" x14ac:dyDescent="0.2">
      <c r="F138" s="235"/>
      <c r="G138" s="235"/>
      <c r="H138" s="235"/>
      <c r="I138" s="236"/>
      <c r="J138" s="235"/>
      <c r="K138" s="235"/>
      <c r="L138" s="235"/>
      <c r="M138" s="235"/>
    </row>
    <row r="139" spans="6:13" x14ac:dyDescent="0.2">
      <c r="F139" s="235"/>
      <c r="G139" s="235"/>
      <c r="H139" s="235"/>
      <c r="I139" s="236"/>
      <c r="J139" s="235"/>
      <c r="K139" s="235"/>
      <c r="L139" s="235"/>
      <c r="M139" s="235"/>
    </row>
    <row r="140" spans="6:13" x14ac:dyDescent="0.2">
      <c r="F140" s="235"/>
      <c r="G140" s="235"/>
      <c r="H140" s="235"/>
      <c r="I140" s="236"/>
      <c r="J140" s="235"/>
      <c r="K140" s="235"/>
      <c r="L140" s="235"/>
      <c r="M140" s="235"/>
    </row>
    <row r="141" spans="6:13" x14ac:dyDescent="0.2">
      <c r="F141" s="235"/>
      <c r="G141" s="235"/>
      <c r="H141" s="235"/>
      <c r="I141" s="236"/>
      <c r="J141" s="235"/>
      <c r="K141" s="235"/>
      <c r="L141" s="235"/>
      <c r="M141" s="235"/>
    </row>
    <row r="142" spans="6:13" x14ac:dyDescent="0.2">
      <c r="F142" s="235"/>
      <c r="G142" s="235"/>
      <c r="H142" s="235"/>
      <c r="I142" s="236"/>
      <c r="J142" s="235"/>
      <c r="K142" s="235"/>
      <c r="L142" s="235"/>
      <c r="M142" s="235"/>
    </row>
    <row r="143" spans="6:13" x14ac:dyDescent="0.2">
      <c r="F143" s="235"/>
      <c r="G143" s="235"/>
      <c r="H143" s="235"/>
      <c r="I143" s="236"/>
      <c r="J143" s="235"/>
      <c r="K143" s="235"/>
      <c r="L143" s="235"/>
      <c r="M143" s="235"/>
    </row>
    <row r="144" spans="6:13" x14ac:dyDescent="0.2">
      <c r="F144" s="235"/>
      <c r="G144" s="235"/>
      <c r="H144" s="235"/>
      <c r="I144" s="236"/>
      <c r="J144" s="235"/>
      <c r="K144" s="235"/>
      <c r="L144" s="235"/>
      <c r="M144" s="235"/>
    </row>
    <row r="145" spans="1:13" x14ac:dyDescent="0.2">
      <c r="F145" s="235"/>
      <c r="G145" s="235"/>
      <c r="H145" s="235"/>
      <c r="I145" s="236"/>
      <c r="J145" s="235"/>
      <c r="K145" s="235"/>
      <c r="L145" s="235"/>
      <c r="M145" s="235"/>
    </row>
    <row r="146" spans="1:13" x14ac:dyDescent="0.2">
      <c r="F146" s="235"/>
      <c r="G146" s="235"/>
      <c r="H146" s="235"/>
      <c r="I146" s="236"/>
      <c r="J146" s="235"/>
      <c r="K146" s="235"/>
      <c r="L146" s="235"/>
      <c r="M146" s="235"/>
    </row>
    <row r="147" spans="1:13" x14ac:dyDescent="0.2">
      <c r="F147" s="235"/>
      <c r="G147" s="235"/>
      <c r="H147" s="235"/>
      <c r="I147" s="236"/>
      <c r="J147" s="235"/>
      <c r="K147" s="235"/>
      <c r="L147" s="235"/>
      <c r="M147" s="235"/>
    </row>
    <row r="148" spans="1:13" x14ac:dyDescent="0.2">
      <c r="F148" s="235"/>
      <c r="G148" s="235"/>
      <c r="H148" s="235"/>
      <c r="I148" s="236"/>
      <c r="J148" s="235"/>
      <c r="K148" s="235"/>
      <c r="L148" s="235"/>
      <c r="M148" s="235"/>
    </row>
    <row r="149" spans="1:13" x14ac:dyDescent="0.2">
      <c r="A149" s="235"/>
      <c r="B149" s="235"/>
      <c r="C149" s="235"/>
      <c r="D149" s="236"/>
      <c r="E149" s="235"/>
      <c r="F149" s="235"/>
      <c r="G149" s="235"/>
      <c r="H149" s="235"/>
      <c r="I149" s="236"/>
      <c r="J149" s="235"/>
      <c r="K149" s="235"/>
      <c r="L149" s="235"/>
      <c r="M149" s="235"/>
    </row>
    <row r="150" spans="1:13" x14ac:dyDescent="0.2">
      <c r="A150" s="235"/>
      <c r="B150" s="235"/>
      <c r="C150" s="235"/>
      <c r="D150" s="236"/>
      <c r="E150" s="235"/>
      <c r="F150" s="235"/>
      <c r="G150" s="235"/>
      <c r="H150" s="235"/>
      <c r="I150" s="236"/>
      <c r="J150" s="235"/>
      <c r="K150" s="235"/>
      <c r="L150" s="235"/>
      <c r="M150" s="235"/>
    </row>
    <row r="151" spans="1:13" x14ac:dyDescent="0.2">
      <c r="A151" s="235"/>
      <c r="B151" s="235"/>
      <c r="C151" s="235"/>
      <c r="D151" s="236"/>
      <c r="E151" s="235"/>
      <c r="F151" s="235"/>
      <c r="G151" s="235"/>
      <c r="H151" s="235"/>
      <c r="I151" s="236"/>
      <c r="J151" s="235"/>
      <c r="K151" s="235"/>
      <c r="L151" s="235"/>
      <c r="M151" s="235"/>
    </row>
    <row r="152" spans="1:13" x14ac:dyDescent="0.2">
      <c r="A152" s="235"/>
      <c r="B152" s="235"/>
      <c r="C152" s="235"/>
      <c r="D152" s="236"/>
      <c r="E152" s="235"/>
      <c r="F152" s="235"/>
      <c r="G152" s="235"/>
      <c r="H152" s="235"/>
      <c r="I152" s="236"/>
      <c r="J152" s="235"/>
      <c r="K152" s="235"/>
      <c r="L152" s="235"/>
      <c r="M152" s="235"/>
    </row>
    <row r="153" spans="1:13" x14ac:dyDescent="0.2">
      <c r="A153" s="235"/>
      <c r="B153" s="235"/>
      <c r="C153" s="235"/>
      <c r="D153" s="236"/>
      <c r="E153" s="235"/>
      <c r="F153" s="235"/>
      <c r="G153" s="235"/>
      <c r="H153" s="235"/>
      <c r="I153" s="236"/>
      <c r="J153" s="235"/>
      <c r="K153" s="235"/>
      <c r="L153" s="235"/>
      <c r="M153" s="235"/>
    </row>
    <row r="154" spans="1:13" x14ac:dyDescent="0.2">
      <c r="A154" s="235"/>
      <c r="B154" s="235"/>
      <c r="C154" s="235"/>
      <c r="D154" s="236"/>
      <c r="E154" s="235"/>
      <c r="F154" s="235"/>
      <c r="G154" s="235"/>
      <c r="H154" s="235"/>
      <c r="I154" s="236"/>
      <c r="J154" s="235"/>
      <c r="K154" s="235"/>
      <c r="L154" s="235"/>
      <c r="M154" s="235"/>
    </row>
    <row r="155" spans="1:13" x14ac:dyDescent="0.2">
      <c r="A155" s="235"/>
      <c r="B155" s="235"/>
      <c r="C155" s="235"/>
      <c r="D155" s="236"/>
      <c r="E155" s="235"/>
      <c r="F155" s="235"/>
      <c r="G155" s="235"/>
      <c r="H155" s="235"/>
      <c r="I155" s="236"/>
      <c r="J155" s="235"/>
      <c r="K155" s="235"/>
      <c r="L155" s="235"/>
      <c r="M155" s="235"/>
    </row>
    <row r="156" spans="1:13" x14ac:dyDescent="0.2">
      <c r="A156" s="235"/>
      <c r="B156" s="235"/>
      <c r="C156" s="235"/>
      <c r="D156" s="236"/>
      <c r="E156" s="235"/>
      <c r="F156" s="235"/>
      <c r="G156" s="235"/>
      <c r="H156" s="235"/>
      <c r="I156" s="236"/>
      <c r="J156" s="235"/>
      <c r="K156" s="235"/>
      <c r="L156" s="235"/>
      <c r="M156" s="235"/>
    </row>
  </sheetData>
  <sheetProtection password="CC0B" sheet="1" objects="1" scenarios="1"/>
  <mergeCells count="53">
    <mergeCell ref="A60:B60"/>
    <mergeCell ref="A61:D61"/>
    <mergeCell ref="A62:B62"/>
    <mergeCell ref="A63:B63"/>
    <mergeCell ref="E69:I69"/>
    <mergeCell ref="E71:I71"/>
    <mergeCell ref="A64:C64"/>
    <mergeCell ref="A65:B65"/>
    <mergeCell ref="A68:D68"/>
    <mergeCell ref="A69:A71"/>
    <mergeCell ref="E70:I70"/>
    <mergeCell ref="E40:I40"/>
    <mergeCell ref="E42:I42"/>
    <mergeCell ref="E56:I56"/>
    <mergeCell ref="A46:B46"/>
    <mergeCell ref="E41:I41"/>
    <mergeCell ref="A47:D47"/>
    <mergeCell ref="A48:B48"/>
    <mergeCell ref="A49:B49"/>
    <mergeCell ref="A50:C50"/>
    <mergeCell ref="A51:B51"/>
    <mergeCell ref="A54:D54"/>
    <mergeCell ref="A55:A57"/>
    <mergeCell ref="E55:I55"/>
    <mergeCell ref="E57:I57"/>
    <mergeCell ref="A35:B35"/>
    <mergeCell ref="A36:C36"/>
    <mergeCell ref="A37:B37"/>
    <mergeCell ref="A39:D39"/>
    <mergeCell ref="A40:A42"/>
    <mergeCell ref="A32:B32"/>
    <mergeCell ref="A33:D33"/>
    <mergeCell ref="A34:B34"/>
    <mergeCell ref="A21:C21"/>
    <mergeCell ref="A23:D23"/>
    <mergeCell ref="A24:A26"/>
    <mergeCell ref="A28:B28"/>
    <mergeCell ref="E24:I24"/>
    <mergeCell ref="E26:I26"/>
    <mergeCell ref="A20:B20"/>
    <mergeCell ref="A13:B13"/>
    <mergeCell ref="E13:F13"/>
    <mergeCell ref="A14:B14"/>
    <mergeCell ref="E14:F14"/>
    <mergeCell ref="A18:B18"/>
    <mergeCell ref="A19:B19"/>
    <mergeCell ref="E25:I25"/>
    <mergeCell ref="A2:D3"/>
    <mergeCell ref="A12:D12"/>
    <mergeCell ref="A9:B9"/>
    <mergeCell ref="A10:C10"/>
    <mergeCell ref="A8:B8"/>
    <mergeCell ref="A7:B7"/>
  </mergeCells>
  <phoneticPr fontId="6" type="noConversion"/>
  <pageMargins left="0.42" right="0.2" top="0.28000000000000003" bottom="0.14000000000000001" header="0.18" footer="0.14000000000000001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view="pageBreakPreview" zoomScale="85" zoomScaleNormal="75" zoomScaleSheetLayoutView="85" workbookViewId="0">
      <pane xSplit="4" ySplit="4" topLeftCell="E35" activePane="bottomRight" state="frozen"/>
      <selection pane="topRight" activeCell="E1" sqref="E1"/>
      <selection pane="bottomLeft" activeCell="A7" sqref="A7"/>
      <selection pane="bottomRight" activeCell="F75" sqref="F75"/>
    </sheetView>
  </sheetViews>
  <sheetFormatPr defaultRowHeight="12.75" x14ac:dyDescent="0.2"/>
  <cols>
    <col min="1" max="1" width="32.42578125" style="42" customWidth="1"/>
    <col min="2" max="2" width="17.42578125" style="42" customWidth="1"/>
    <col min="3" max="3" width="14.28515625" style="42" bestFit="1" customWidth="1"/>
    <col min="4" max="4" width="17.28515625" style="142" customWidth="1"/>
    <col min="5" max="5" width="16.5703125" style="42" customWidth="1"/>
    <col min="6" max="7" width="17.7109375" style="42" customWidth="1"/>
    <col min="8" max="8" width="9.140625" style="42"/>
    <col min="9" max="9" width="11.7109375" style="42" customWidth="1"/>
    <col min="10" max="16384" width="9.140625" style="42"/>
  </cols>
  <sheetData>
    <row r="1" spans="1:12" ht="13.5" thickBot="1" x14ac:dyDescent="0.25">
      <c r="A1" s="48"/>
      <c r="B1" s="48"/>
      <c r="C1" s="48"/>
      <c r="D1" s="294"/>
      <c r="E1" s="48"/>
      <c r="F1" s="48"/>
      <c r="G1" s="48"/>
    </row>
    <row r="2" spans="1:12" x14ac:dyDescent="0.2">
      <c r="A2" s="1361" t="s">
        <v>946</v>
      </c>
      <c r="B2" s="1362"/>
      <c r="C2" s="1362"/>
      <c r="D2" s="1363"/>
      <c r="E2" s="44"/>
      <c r="F2" s="44"/>
      <c r="G2" s="44"/>
    </row>
    <row r="3" spans="1:12" ht="13.5" thickBot="1" x14ac:dyDescent="0.25">
      <c r="A3" s="1364"/>
      <c r="B3" s="1365"/>
      <c r="C3" s="1365"/>
      <c r="D3" s="1366"/>
      <c r="E3" s="44"/>
      <c r="F3" s="44"/>
      <c r="G3" s="44"/>
    </row>
    <row r="4" spans="1:12" s="48" customFormat="1" ht="5.25" customHeight="1" x14ac:dyDescent="0.2">
      <c r="D4" s="294"/>
    </row>
    <row r="5" spans="1:12" s="49" customFormat="1" x14ac:dyDescent="0.2">
      <c r="A5" s="708"/>
      <c r="B5" s="708"/>
      <c r="C5" s="708"/>
      <c r="D5" s="708"/>
      <c r="E5" s="708"/>
      <c r="F5" s="708"/>
      <c r="G5" s="708"/>
    </row>
    <row r="6" spans="1:12" s="49" customFormat="1" ht="13.5" thickBot="1" x14ac:dyDescent="0.25">
      <c r="A6" s="707" t="s">
        <v>951</v>
      </c>
      <c r="B6" s="707"/>
      <c r="C6" s="707"/>
      <c r="D6" s="707" t="s">
        <v>950</v>
      </c>
      <c r="E6" s="708"/>
      <c r="F6" s="708"/>
      <c r="G6" s="708"/>
    </row>
    <row r="7" spans="1:12" x14ac:dyDescent="0.2">
      <c r="A7" s="1549" t="s">
        <v>1034</v>
      </c>
      <c r="B7" s="1550"/>
      <c r="C7" s="244"/>
      <c r="D7" s="295"/>
      <c r="E7" s="522" t="s">
        <v>1135</v>
      </c>
      <c r="F7" s="307" t="s">
        <v>1136</v>
      </c>
      <c r="G7" s="308" t="s">
        <v>1137</v>
      </c>
      <c r="H7" s="235"/>
      <c r="I7" s="235"/>
      <c r="J7" s="235"/>
      <c r="K7" s="235"/>
      <c r="L7" s="235"/>
    </row>
    <row r="8" spans="1:12" x14ac:dyDescent="0.2">
      <c r="A8" s="1546" t="s">
        <v>689</v>
      </c>
      <c r="B8" s="1547"/>
      <c r="C8" s="248" t="s">
        <v>699</v>
      </c>
      <c r="D8" s="249" t="s">
        <v>691</v>
      </c>
      <c r="E8" s="250">
        <v>11.2</v>
      </c>
      <c r="F8" s="270">
        <v>14.5</v>
      </c>
      <c r="G8" s="251">
        <v>15.5</v>
      </c>
      <c r="H8" s="235"/>
      <c r="I8" s="235"/>
      <c r="J8" s="235"/>
      <c r="K8" s="235"/>
      <c r="L8" s="235"/>
    </row>
    <row r="9" spans="1:12" x14ac:dyDescent="0.2">
      <c r="A9" s="1481" t="s">
        <v>700</v>
      </c>
      <c r="B9" s="1545"/>
      <c r="C9" s="252" t="s">
        <v>699</v>
      </c>
      <c r="D9" s="253" t="s">
        <v>691</v>
      </c>
      <c r="E9" s="254">
        <v>12.5</v>
      </c>
      <c r="F9" s="273">
        <v>16</v>
      </c>
      <c r="G9" s="255">
        <v>18</v>
      </c>
      <c r="H9" s="235"/>
      <c r="I9" s="235"/>
      <c r="J9" s="235"/>
      <c r="K9" s="235"/>
      <c r="L9" s="235"/>
    </row>
    <row r="10" spans="1:12" ht="13.5" thickBot="1" x14ac:dyDescent="0.25">
      <c r="A10" s="1482" t="s">
        <v>703</v>
      </c>
      <c r="B10" s="1567"/>
      <c r="C10" s="1567"/>
      <c r="D10" s="257" t="s">
        <v>693</v>
      </c>
      <c r="E10" s="93">
        <f>'Интерактивный прайс-лист'!$F$26*VLOOKUP(E7,last!$B$1:$C$3065,2,0)</f>
        <v>5699</v>
      </c>
      <c r="F10" s="71">
        <f>'Интерактивный прайс-лист'!$F$26*VLOOKUP(F7,last!$B$1:$C$3065,2,0)</f>
        <v>6320</v>
      </c>
      <c r="G10" s="72">
        <f>'Интерактивный прайс-лист'!$F$26*VLOOKUP(G7,last!$B$1:$C$3065,2,0)</f>
        <v>6960</v>
      </c>
      <c r="H10" s="235"/>
      <c r="I10" s="235"/>
      <c r="J10" s="235"/>
      <c r="K10" s="235"/>
      <c r="L10" s="235"/>
    </row>
    <row r="11" spans="1:12" ht="13.5" thickBot="1" x14ac:dyDescent="0.25">
      <c r="A11" s="815"/>
      <c r="B11" s="815"/>
      <c r="C11" s="815"/>
      <c r="D11" s="804"/>
      <c r="E11" s="804"/>
      <c r="F11" s="804"/>
      <c r="G11" s="804"/>
      <c r="H11" s="235"/>
      <c r="I11" s="235"/>
      <c r="J11" s="235"/>
      <c r="K11" s="235"/>
      <c r="L11" s="235"/>
    </row>
    <row r="12" spans="1:12" ht="13.5" thickBot="1" x14ac:dyDescent="0.25">
      <c r="A12" s="1622" t="s">
        <v>1087</v>
      </c>
      <c r="B12" s="1623"/>
      <c r="C12" s="1623"/>
      <c r="D12" s="1624"/>
      <c r="E12" s="1617"/>
      <c r="F12" s="1617"/>
      <c r="G12" s="1618"/>
      <c r="H12" s="235"/>
      <c r="I12" s="235"/>
      <c r="J12" s="235"/>
      <c r="K12" s="235"/>
      <c r="L12" s="235"/>
    </row>
    <row r="13" spans="1:12" x14ac:dyDescent="0.2">
      <c r="A13" s="1546" t="s">
        <v>732</v>
      </c>
      <c r="B13" s="1547"/>
      <c r="C13" s="279" t="s">
        <v>238</v>
      </c>
      <c r="D13" s="249" t="s">
        <v>693</v>
      </c>
      <c r="E13" s="1619">
        <f>'Интерактивный прайс-лист'!$F$26*VLOOKUP(C13,last!$B$1:$C$1706,2,0)</f>
        <v>129</v>
      </c>
      <c r="F13" s="1620" t="e">
        <f>'Интерактивный прайс-лист'!$F$26*VLOOKUP(F14,last!$B$1:$C$1706,2,0)</f>
        <v>#REF!</v>
      </c>
      <c r="G13" s="1621" t="e">
        <f>'Интерактивный прайс-лист'!$F$26*VLOOKUP(G14,last!$B$1:$C$1706,2,0)</f>
        <v>#REF!</v>
      </c>
      <c r="H13" s="235"/>
      <c r="I13" s="235"/>
      <c r="J13" s="235"/>
      <c r="K13" s="235"/>
      <c r="L13" s="235"/>
    </row>
    <row r="14" spans="1:12" x14ac:dyDescent="0.2">
      <c r="A14" s="1481" t="s">
        <v>782</v>
      </c>
      <c r="B14" s="1545"/>
      <c r="C14" s="111" t="s">
        <v>684</v>
      </c>
      <c r="D14" s="253" t="s">
        <v>693</v>
      </c>
      <c r="E14" s="1611">
        <f>'Интерактивный прайс-лист'!$F$26*VLOOKUP(C14,last!$B$1:$C$1706,2,0)</f>
        <v>578</v>
      </c>
      <c r="F14" s="1612" t="e">
        <f>'Интерактивный прайс-лист'!$F$26*VLOOKUP(#REF!,last!$B$1:$C$1706,2,0)</f>
        <v>#REF!</v>
      </c>
      <c r="G14" s="1613" t="e">
        <f>'Интерактивный прайс-лист'!$F$26*VLOOKUP(#REF!,last!$B$1:$C$1706,2,0)</f>
        <v>#REF!</v>
      </c>
      <c r="H14" s="235"/>
      <c r="I14" s="235"/>
      <c r="J14" s="235"/>
      <c r="K14" s="235"/>
      <c r="L14" s="235"/>
    </row>
    <row r="15" spans="1:12" ht="13.5" thickBot="1" x14ac:dyDescent="0.25">
      <c r="A15" s="1482"/>
      <c r="B15" s="1567"/>
      <c r="C15" s="114" t="s">
        <v>685</v>
      </c>
      <c r="D15" s="257" t="s">
        <v>693</v>
      </c>
      <c r="E15" s="1614">
        <f>'Интерактивный прайс-лист'!$F$26*VLOOKUP(C15,last!$B$1:$C$1706,2,0)</f>
        <v>625</v>
      </c>
      <c r="F15" s="1615" t="e">
        <f>'Интерактивный прайс-лист'!$F$26*VLOOKUP(F8,last!$B$1:$C$1706,2,0)</f>
        <v>#N/A</v>
      </c>
      <c r="G15" s="1616" t="e">
        <f>'Интерактивный прайс-лист'!$F$26*VLOOKUP(G8,last!$B$1:$C$1706,2,0)</f>
        <v>#N/A</v>
      </c>
      <c r="H15" s="235"/>
      <c r="I15" s="235"/>
      <c r="J15" s="235"/>
      <c r="K15" s="235"/>
      <c r="L15" s="235"/>
    </row>
    <row r="16" spans="1:12" x14ac:dyDescent="0.2">
      <c r="A16" s="803"/>
      <c r="B16" s="803"/>
      <c r="C16" s="803"/>
      <c r="D16" s="815"/>
      <c r="E16" s="803"/>
      <c r="F16" s="803"/>
      <c r="G16" s="803"/>
      <c r="H16" s="235"/>
      <c r="I16" s="235"/>
      <c r="J16" s="235"/>
      <c r="K16" s="235"/>
      <c r="L16" s="235"/>
    </row>
    <row r="17" spans="1:12" s="49" customFormat="1" x14ac:dyDescent="0.2">
      <c r="A17" s="708"/>
      <c r="B17" s="708"/>
      <c r="C17" s="708"/>
      <c r="D17" s="708"/>
      <c r="E17" s="708"/>
      <c r="F17" s="708"/>
      <c r="G17" s="708"/>
    </row>
    <row r="18" spans="1:12" ht="13.5" thickBot="1" x14ac:dyDescent="0.25">
      <c r="A18" s="1625" t="s">
        <v>1139</v>
      </c>
      <c r="B18" s="1626"/>
      <c r="C18" s="1626"/>
      <c r="D18" s="1626"/>
      <c r="E18" s="1626"/>
      <c r="F18" s="803"/>
      <c r="G18" s="803"/>
      <c r="H18" s="235"/>
      <c r="I18" s="235"/>
      <c r="J18" s="235"/>
      <c r="K18" s="235"/>
      <c r="L18" s="235"/>
    </row>
    <row r="19" spans="1:12" x14ac:dyDescent="0.2">
      <c r="A19" s="296" t="s">
        <v>783</v>
      </c>
      <c r="B19" s="1627" t="s">
        <v>673</v>
      </c>
      <c r="C19" s="1627"/>
      <c r="D19" s="1627"/>
      <c r="E19" s="1628"/>
      <c r="F19" s="803"/>
      <c r="G19" s="803"/>
      <c r="H19" s="235"/>
      <c r="I19" s="235"/>
      <c r="J19" s="235"/>
      <c r="K19" s="235"/>
      <c r="L19" s="235"/>
    </row>
    <row r="20" spans="1:12" ht="13.5" thickBot="1" x14ac:dyDescent="0.25">
      <c r="A20" s="297" t="s">
        <v>951</v>
      </c>
      <c r="B20" s="298" t="s">
        <v>762</v>
      </c>
      <c r="C20" s="298" t="s">
        <v>763</v>
      </c>
      <c r="D20" s="1629" t="s">
        <v>764</v>
      </c>
      <c r="E20" s="1630"/>
      <c r="F20" s="803"/>
      <c r="G20" s="803"/>
      <c r="H20" s="235"/>
      <c r="I20" s="235"/>
      <c r="J20" s="235"/>
      <c r="K20" s="235"/>
      <c r="L20" s="235"/>
    </row>
    <row r="21" spans="1:12" ht="13.5" thickBot="1" x14ac:dyDescent="0.25">
      <c r="A21" s="1631" t="s">
        <v>765</v>
      </c>
      <c r="B21" s="1632"/>
      <c r="C21" s="1632"/>
      <c r="D21" s="1632"/>
      <c r="E21" s="1633"/>
      <c r="F21" s="803"/>
      <c r="G21" s="803"/>
      <c r="H21" s="235"/>
      <c r="I21" s="235"/>
      <c r="J21" s="235"/>
      <c r="K21" s="235"/>
      <c r="L21" s="235"/>
    </row>
    <row r="22" spans="1:12" x14ac:dyDescent="0.2">
      <c r="A22" s="1019" t="s">
        <v>842</v>
      </c>
      <c r="B22" s="205">
        <f>'Интерактивный прайс-лист'!$F$26*VLOOKUP(A22,last!$B$1:$C$1706,2,0)</f>
        <v>1042</v>
      </c>
      <c r="C22" s="1020"/>
      <c r="D22" s="1598" t="s">
        <v>761</v>
      </c>
      <c r="E22" s="1599"/>
      <c r="F22" s="803"/>
      <c r="G22" s="803"/>
      <c r="H22" s="235"/>
      <c r="I22" s="235"/>
      <c r="J22" s="235"/>
      <c r="K22" s="235"/>
      <c r="L22" s="235"/>
    </row>
    <row r="23" spans="1:12" x14ac:dyDescent="0.2">
      <c r="A23" s="1012" t="s">
        <v>844</v>
      </c>
      <c r="B23" s="990">
        <f>'Интерактивный прайс-лист'!$F$26*VLOOKUP(A23,last!$B$1:$C$1706,2,0)</f>
        <v>1169</v>
      </c>
      <c r="C23" s="1013"/>
      <c r="D23" s="1600" t="s">
        <v>761</v>
      </c>
      <c r="E23" s="1601"/>
      <c r="F23" s="803"/>
      <c r="G23" s="803"/>
      <c r="H23" s="235"/>
      <c r="I23" s="235"/>
      <c r="J23" s="235"/>
      <c r="K23" s="235"/>
      <c r="L23" s="235"/>
    </row>
    <row r="24" spans="1:12" x14ac:dyDescent="0.2">
      <c r="A24" s="959" t="s">
        <v>1039</v>
      </c>
      <c r="B24" s="990">
        <f>'Интерактивный прайс-лист'!$F$26*VLOOKUP(A24,last!$B$1:$C$1706,2,0)</f>
        <v>2154</v>
      </c>
      <c r="C24" s="1013"/>
      <c r="D24" s="1600" t="s">
        <v>761</v>
      </c>
      <c r="E24" s="1601"/>
      <c r="F24" s="803"/>
      <c r="G24" s="803"/>
      <c r="H24" s="235"/>
      <c r="I24" s="235"/>
      <c r="J24" s="235"/>
      <c r="K24" s="235"/>
      <c r="L24" s="235"/>
    </row>
    <row r="25" spans="1:12" x14ac:dyDescent="0.2">
      <c r="A25" s="1019" t="s">
        <v>843</v>
      </c>
      <c r="B25" s="205">
        <f>'Интерактивный прайс-лист'!$F$26*VLOOKUP(A25,last!$B$1:$C$1706,2,0)</f>
        <v>877</v>
      </c>
      <c r="C25" s="1020"/>
      <c r="D25" s="1598" t="s">
        <v>761</v>
      </c>
      <c r="E25" s="1599"/>
      <c r="F25" s="803"/>
      <c r="G25" s="803"/>
      <c r="H25" s="235"/>
      <c r="I25" s="235"/>
      <c r="J25" s="235"/>
      <c r="K25" s="235"/>
      <c r="L25" s="235"/>
    </row>
    <row r="26" spans="1:12" x14ac:dyDescent="0.2">
      <c r="A26" s="1012" t="s">
        <v>845</v>
      </c>
      <c r="B26" s="990">
        <f>'Интерактивный прайс-лист'!$F$26*VLOOKUP(A26,last!$B$1:$C$1706,2,0)</f>
        <v>980</v>
      </c>
      <c r="C26" s="1013"/>
      <c r="D26" s="1600" t="s">
        <v>761</v>
      </c>
      <c r="E26" s="1601"/>
      <c r="F26" s="803"/>
      <c r="G26" s="803"/>
      <c r="H26" s="235"/>
      <c r="I26" s="235"/>
      <c r="J26" s="235"/>
      <c r="K26" s="235"/>
      <c r="L26" s="235"/>
    </row>
    <row r="27" spans="1:12" x14ac:dyDescent="0.2">
      <c r="A27" s="959" t="s">
        <v>1038</v>
      </c>
      <c r="B27" s="990">
        <f>'Интерактивный прайс-лист'!$F$26*VLOOKUP(A27,last!$B$1:$C$1706,2,0)</f>
        <v>1812</v>
      </c>
      <c r="C27" s="1013"/>
      <c r="D27" s="1600" t="s">
        <v>761</v>
      </c>
      <c r="E27" s="1601"/>
      <c r="F27" s="803"/>
      <c r="G27" s="803"/>
      <c r="H27" s="235"/>
      <c r="I27" s="235"/>
      <c r="J27" s="235"/>
      <c r="K27" s="235"/>
      <c r="L27" s="235"/>
    </row>
    <row r="28" spans="1:12" x14ac:dyDescent="0.2">
      <c r="A28" s="955" t="s">
        <v>1512</v>
      </c>
      <c r="B28" s="990">
        <f>'Интерактивный прайс-лист'!$F$26*VLOOKUP(A28,last!$B$1:$C$1706,2,0)</f>
        <v>524</v>
      </c>
      <c r="C28" s="1013"/>
      <c r="D28" s="1600" t="s">
        <v>761</v>
      </c>
      <c r="E28" s="1601"/>
      <c r="F28" s="803"/>
      <c r="G28" s="803"/>
      <c r="H28" s="235"/>
      <c r="I28" s="235"/>
      <c r="J28" s="235"/>
      <c r="K28" s="235"/>
      <c r="L28" s="235"/>
    </row>
    <row r="29" spans="1:12" x14ac:dyDescent="0.2">
      <c r="A29" s="955" t="s">
        <v>1513</v>
      </c>
      <c r="B29" s="990">
        <f>'Интерактивный прайс-лист'!$F$26*VLOOKUP(A29,last!$B$1:$C$1706,2,0)</f>
        <v>669</v>
      </c>
      <c r="C29" s="1013"/>
      <c r="D29" s="1600" t="s">
        <v>761</v>
      </c>
      <c r="E29" s="1601"/>
      <c r="F29" s="803"/>
      <c r="G29" s="803"/>
      <c r="H29" s="235"/>
      <c r="I29" s="235"/>
      <c r="J29" s="235"/>
      <c r="K29" s="235"/>
      <c r="L29" s="235"/>
    </row>
    <row r="30" spans="1:12" x14ac:dyDescent="0.2">
      <c r="A30" s="955" t="s">
        <v>1506</v>
      </c>
      <c r="B30" s="990">
        <f>'Интерактивный прайс-лист'!$F$26*VLOOKUP(A30,last!$B$1:$C$1706,2,0)</f>
        <v>549</v>
      </c>
      <c r="C30" s="1013"/>
      <c r="D30" s="1600" t="s">
        <v>761</v>
      </c>
      <c r="E30" s="1601"/>
      <c r="F30" s="803"/>
      <c r="G30" s="803"/>
      <c r="H30" s="235"/>
      <c r="I30" s="235"/>
      <c r="J30" s="235"/>
      <c r="K30" s="235"/>
      <c r="L30" s="235"/>
    </row>
    <row r="31" spans="1:12" x14ac:dyDescent="0.2">
      <c r="A31" s="955" t="s">
        <v>1507</v>
      </c>
      <c r="B31" s="990">
        <f>'Интерактивный прайс-лист'!$F$26*VLOOKUP(A31,last!$B$1:$C$1706,2,0)</f>
        <v>622</v>
      </c>
      <c r="C31" s="1013"/>
      <c r="D31" s="1600" t="s">
        <v>761</v>
      </c>
      <c r="E31" s="1601"/>
      <c r="F31" s="803"/>
      <c r="G31" s="803"/>
      <c r="H31" s="235"/>
      <c r="I31" s="235"/>
      <c r="J31" s="235"/>
      <c r="K31" s="235"/>
      <c r="L31" s="235"/>
    </row>
    <row r="32" spans="1:12" x14ac:dyDescent="0.2">
      <c r="A32" s="1012" t="s">
        <v>1045</v>
      </c>
      <c r="B32" s="990">
        <f>'Интерактивный прайс-лист'!$F$26*VLOOKUP(A32,last!$B$1:$C$1706,2,0)</f>
        <v>669</v>
      </c>
      <c r="C32" s="1013"/>
      <c r="D32" s="1600" t="s">
        <v>761</v>
      </c>
      <c r="E32" s="1601"/>
      <c r="F32" s="803"/>
      <c r="G32" s="803"/>
      <c r="H32" s="235"/>
      <c r="I32" s="235"/>
      <c r="J32" s="235"/>
      <c r="K32" s="235"/>
      <c r="L32" s="235"/>
    </row>
    <row r="33" spans="1:12" x14ac:dyDescent="0.2">
      <c r="A33" s="1012" t="s">
        <v>1046</v>
      </c>
      <c r="B33" s="990">
        <f>'Интерактивный прайс-лист'!$F$26*VLOOKUP(A33,last!$B$1:$C$1706,2,0)</f>
        <v>785</v>
      </c>
      <c r="C33" s="1013"/>
      <c r="D33" s="1600" t="s">
        <v>761</v>
      </c>
      <c r="E33" s="1601"/>
      <c r="F33" s="803"/>
      <c r="G33" s="803"/>
      <c r="H33" s="235"/>
      <c r="I33" s="235"/>
      <c r="J33" s="235"/>
      <c r="K33" s="235"/>
      <c r="L33" s="235"/>
    </row>
    <row r="34" spans="1:12" x14ac:dyDescent="0.2">
      <c r="A34" s="1012" t="s">
        <v>1047</v>
      </c>
      <c r="B34" s="990">
        <f>'Интерактивный прайс-лист'!$F$26*VLOOKUP(A34,last!$B$1:$C$1706,2,0)</f>
        <v>1469</v>
      </c>
      <c r="C34" s="1013"/>
      <c r="D34" s="1600" t="s">
        <v>761</v>
      </c>
      <c r="E34" s="1601"/>
      <c r="F34" s="803"/>
      <c r="G34" s="803"/>
      <c r="H34" s="235"/>
      <c r="I34" s="235"/>
      <c r="J34" s="235"/>
      <c r="K34" s="235"/>
      <c r="L34" s="235"/>
    </row>
    <row r="35" spans="1:12" x14ac:dyDescent="0.2">
      <c r="A35" s="1012" t="s">
        <v>988</v>
      </c>
      <c r="B35" s="990">
        <f>'Интерактивный прайс-лист'!$F$26*VLOOKUP(A35,last!$B$1:$C$1706,2,0)</f>
        <v>1569</v>
      </c>
      <c r="C35" s="1013"/>
      <c r="D35" s="1600" t="s">
        <v>761</v>
      </c>
      <c r="E35" s="1601"/>
      <c r="F35" s="803"/>
      <c r="G35" s="803"/>
      <c r="H35" s="235"/>
      <c r="I35" s="235"/>
      <c r="J35" s="235"/>
      <c r="K35" s="235"/>
      <c r="L35" s="235"/>
    </row>
    <row r="36" spans="1:12" ht="13.5" thickBot="1" x14ac:dyDescent="0.25">
      <c r="A36" s="299" t="s">
        <v>989</v>
      </c>
      <c r="B36" s="209">
        <f>'Интерактивный прайс-лист'!$F$26*VLOOKUP(A36,last!$B$1:$C$1706,2,0)</f>
        <v>1684</v>
      </c>
      <c r="C36" s="300"/>
      <c r="D36" s="1593" t="s">
        <v>761</v>
      </c>
      <c r="E36" s="1594"/>
      <c r="F36" s="803"/>
      <c r="G36" s="803"/>
      <c r="H36" s="235"/>
      <c r="I36" s="235"/>
      <c r="J36" s="235"/>
      <c r="K36" s="235"/>
      <c r="L36" s="235"/>
    </row>
    <row r="37" spans="1:12" ht="13.5" thickBot="1" x14ac:dyDescent="0.25">
      <c r="A37" s="1602" t="s">
        <v>766</v>
      </c>
      <c r="B37" s="1603"/>
      <c r="C37" s="1603"/>
      <c r="D37" s="1603"/>
      <c r="E37" s="1604"/>
      <c r="F37" s="803"/>
      <c r="G37" s="803"/>
      <c r="H37" s="235"/>
      <c r="I37" s="235"/>
      <c r="J37" s="235"/>
      <c r="K37" s="235"/>
      <c r="L37" s="235"/>
    </row>
    <row r="38" spans="1:12" x14ac:dyDescent="0.2">
      <c r="A38" s="1019" t="s">
        <v>305</v>
      </c>
      <c r="B38" s="205">
        <f>'Интерактивный прайс-лист'!$F$26*VLOOKUP(A38,last!$B$1:$C$1706,2,0)</f>
        <v>771</v>
      </c>
      <c r="C38" s="1020"/>
      <c r="D38" s="1598" t="s">
        <v>761</v>
      </c>
      <c r="E38" s="1599"/>
      <c r="F38" s="803"/>
      <c r="G38" s="803"/>
      <c r="H38" s="235"/>
      <c r="I38" s="235"/>
      <c r="J38" s="235"/>
      <c r="K38" s="235"/>
      <c r="L38" s="235"/>
    </row>
    <row r="39" spans="1:12" x14ac:dyDescent="0.2">
      <c r="A39" s="1012" t="s">
        <v>306</v>
      </c>
      <c r="B39" s="990">
        <f>'Интерактивный прайс-лист'!$F$26*VLOOKUP(A39,last!$B$1:$C$1706,2,0)</f>
        <v>873</v>
      </c>
      <c r="C39" s="1013"/>
      <c r="D39" s="1600" t="s">
        <v>761</v>
      </c>
      <c r="E39" s="1601"/>
      <c r="F39" s="803"/>
      <c r="G39" s="803"/>
      <c r="H39" s="235"/>
      <c r="I39" s="235"/>
      <c r="J39" s="235"/>
      <c r="K39" s="235"/>
      <c r="L39" s="235"/>
    </row>
    <row r="40" spans="1:12" x14ac:dyDescent="0.2">
      <c r="A40" s="1012" t="s">
        <v>307</v>
      </c>
      <c r="B40" s="990">
        <f>'Интерактивный прайс-лист'!$F$26*VLOOKUP(A40,last!$B$1:$C$1706,2,0)</f>
        <v>1541</v>
      </c>
      <c r="C40" s="1013"/>
      <c r="D40" s="1600" t="s">
        <v>761</v>
      </c>
      <c r="E40" s="1601"/>
      <c r="F40" s="803"/>
      <c r="G40" s="803"/>
      <c r="H40" s="235"/>
      <c r="I40" s="235"/>
      <c r="J40" s="235"/>
      <c r="K40" s="235"/>
      <c r="L40" s="235"/>
    </row>
    <row r="41" spans="1:12" ht="13.5" thickBot="1" x14ac:dyDescent="0.25">
      <c r="A41" s="299" t="s">
        <v>308</v>
      </c>
      <c r="B41" s="209">
        <f>'Интерактивный прайс-лист'!$F$26*VLOOKUP(A41,last!$B$1:$C$1706,2,0)</f>
        <v>1696</v>
      </c>
      <c r="C41" s="300"/>
      <c r="D41" s="1593" t="s">
        <v>761</v>
      </c>
      <c r="E41" s="1594"/>
      <c r="F41" s="803"/>
      <c r="G41" s="803"/>
      <c r="H41" s="235"/>
      <c r="I41" s="235"/>
      <c r="J41" s="235"/>
      <c r="K41" s="235"/>
      <c r="L41" s="235"/>
    </row>
    <row r="42" spans="1:12" ht="13.5" thickBot="1" x14ac:dyDescent="0.25">
      <c r="A42" s="1595" t="s">
        <v>767</v>
      </c>
      <c r="B42" s="1596"/>
      <c r="C42" s="1596"/>
      <c r="D42" s="1596"/>
      <c r="E42" s="1597"/>
      <c r="F42" s="803"/>
      <c r="G42" s="803"/>
      <c r="H42" s="235"/>
      <c r="I42" s="235"/>
      <c r="J42" s="235"/>
      <c r="K42" s="235"/>
      <c r="L42" s="235"/>
    </row>
    <row r="43" spans="1:12" x14ac:dyDescent="0.2">
      <c r="A43" s="204" t="s">
        <v>1091</v>
      </c>
      <c r="B43" s="205">
        <f>'Интерактивный прайс-лист'!$F$26*VLOOKUP(A43,last!$B$1:$C$1706,2,0)</f>
        <v>1418</v>
      </c>
      <c r="C43" s="1020"/>
      <c r="D43" s="1598" t="s">
        <v>761</v>
      </c>
      <c r="E43" s="1599"/>
      <c r="F43" s="803"/>
      <c r="G43" s="803"/>
      <c r="H43" s="235"/>
      <c r="I43" s="235"/>
      <c r="J43" s="235"/>
      <c r="K43" s="235"/>
      <c r="L43" s="235"/>
    </row>
    <row r="44" spans="1:12" x14ac:dyDescent="0.2">
      <c r="A44" s="959" t="s">
        <v>1092</v>
      </c>
      <c r="B44" s="990">
        <f>'Интерактивный прайс-лист'!$F$26*VLOOKUP(A44,last!$B$1:$C$1706,2,0)</f>
        <v>1549</v>
      </c>
      <c r="C44" s="1013"/>
      <c r="D44" s="1600" t="s">
        <v>761</v>
      </c>
      <c r="E44" s="1601"/>
      <c r="F44" s="803"/>
      <c r="G44" s="803"/>
      <c r="H44" s="235"/>
      <c r="I44" s="235"/>
      <c r="J44" s="235"/>
      <c r="K44" s="235"/>
      <c r="L44" s="235"/>
    </row>
    <row r="45" spans="1:12" x14ac:dyDescent="0.2">
      <c r="A45" s="1127" t="s">
        <v>1093</v>
      </c>
      <c r="B45" s="1133">
        <f>'Интерактивный прайс-лист'!$F$26*VLOOKUP(A45,last!$B$1:$C$1706,2,0)</f>
        <v>2910</v>
      </c>
      <c r="C45" s="1148"/>
      <c r="D45" s="1600" t="s">
        <v>761</v>
      </c>
      <c r="E45" s="1601"/>
      <c r="F45" s="803"/>
      <c r="G45" s="803"/>
      <c r="H45" s="235"/>
      <c r="I45" s="235"/>
      <c r="J45" s="235"/>
      <c r="K45" s="235"/>
      <c r="L45" s="235"/>
    </row>
    <row r="46" spans="1:12" x14ac:dyDescent="0.2">
      <c r="A46" s="1019" t="s">
        <v>406</v>
      </c>
      <c r="B46" s="205">
        <f>'Интерактивный прайс-лист'!$F$26*VLOOKUP(A46,last!$B$1:$C$1706,2,0)</f>
        <v>1031</v>
      </c>
      <c r="C46" s="1020"/>
      <c r="D46" s="1598" t="s">
        <v>761</v>
      </c>
      <c r="E46" s="1599"/>
      <c r="F46" s="803"/>
      <c r="G46" s="803"/>
      <c r="H46" s="235"/>
      <c r="I46" s="235"/>
      <c r="J46" s="235"/>
      <c r="K46" s="235"/>
      <c r="L46" s="235"/>
    </row>
    <row r="47" spans="1:12" x14ac:dyDescent="0.2">
      <c r="A47" s="1012" t="s">
        <v>407</v>
      </c>
      <c r="B47" s="990">
        <f>'Интерактивный прайс-лист'!$F$26*VLOOKUP(A47,last!$B$1:$C$1706,2,0)</f>
        <v>1160</v>
      </c>
      <c r="C47" s="1013"/>
      <c r="D47" s="1600" t="s">
        <v>761</v>
      </c>
      <c r="E47" s="1601"/>
      <c r="F47" s="803"/>
      <c r="G47" s="803"/>
      <c r="H47" s="235"/>
      <c r="I47" s="235"/>
      <c r="J47" s="235"/>
      <c r="K47" s="235"/>
      <c r="L47" s="235"/>
    </row>
    <row r="48" spans="1:12" ht="13.5" thickBot="1" x14ac:dyDescent="0.25">
      <c r="A48" s="1012" t="s">
        <v>408</v>
      </c>
      <c r="B48" s="990">
        <f>'Интерактивный прайс-лист'!$F$26*VLOOKUP(A48,last!$B$1:$C$1706,2,0)</f>
        <v>2066</v>
      </c>
      <c r="C48" s="1013"/>
      <c r="D48" s="1600" t="s">
        <v>761</v>
      </c>
      <c r="E48" s="1601"/>
      <c r="F48" s="803"/>
      <c r="G48" s="803"/>
      <c r="H48" s="235"/>
      <c r="I48" s="235"/>
      <c r="J48" s="235"/>
      <c r="K48" s="235"/>
      <c r="L48" s="235"/>
    </row>
    <row r="49" spans="1:12" ht="13.5" thickBot="1" x14ac:dyDescent="0.25">
      <c r="A49" s="1595" t="s">
        <v>776</v>
      </c>
      <c r="B49" s="1596"/>
      <c r="C49" s="1596"/>
      <c r="D49" s="1596"/>
      <c r="E49" s="1597"/>
      <c r="F49" s="803"/>
      <c r="G49" s="803"/>
      <c r="H49" s="235"/>
      <c r="I49" s="235"/>
      <c r="J49" s="235"/>
      <c r="K49" s="235"/>
      <c r="L49" s="235"/>
    </row>
    <row r="50" spans="1:12" x14ac:dyDescent="0.2">
      <c r="A50" s="1012" t="s">
        <v>355</v>
      </c>
      <c r="B50" s="990">
        <f>'Интерактивный прайс-лист'!$F$26*VLOOKUP(A50,last!$B$1:$C$1706,2,0)</f>
        <v>771</v>
      </c>
      <c r="C50" s="1013"/>
      <c r="D50" s="1600" t="s">
        <v>761</v>
      </c>
      <c r="E50" s="1601"/>
      <c r="F50" s="803"/>
      <c r="G50" s="803"/>
      <c r="H50" s="235"/>
      <c r="I50" s="235"/>
      <c r="J50" s="235"/>
      <c r="K50" s="235"/>
      <c r="L50" s="235"/>
    </row>
    <row r="51" spans="1:12" x14ac:dyDescent="0.2">
      <c r="A51" s="1012" t="s">
        <v>356</v>
      </c>
      <c r="B51" s="990">
        <f>'Интерактивный прайс-лист'!$F$26*VLOOKUP(A51,last!$B$1:$C$1706,2,0)</f>
        <v>873</v>
      </c>
      <c r="C51" s="1013"/>
      <c r="D51" s="1600" t="s">
        <v>761</v>
      </c>
      <c r="E51" s="1601"/>
      <c r="F51" s="803"/>
      <c r="G51" s="803"/>
      <c r="H51" s="235"/>
      <c r="I51" s="235"/>
      <c r="J51" s="235"/>
      <c r="K51" s="235"/>
      <c r="L51" s="235"/>
    </row>
    <row r="52" spans="1:12" x14ac:dyDescent="0.2">
      <c r="A52" s="1012" t="s">
        <v>357</v>
      </c>
      <c r="B52" s="990">
        <f>'Интерактивный прайс-лист'!$F$26*VLOOKUP(A52,last!$B$1:$C$1706,2,0)</f>
        <v>976</v>
      </c>
      <c r="C52" s="1013"/>
      <c r="D52" s="1600" t="s">
        <v>761</v>
      </c>
      <c r="E52" s="1601"/>
      <c r="F52" s="803"/>
      <c r="G52" s="803"/>
      <c r="H52" s="235"/>
      <c r="I52" s="235"/>
      <c r="J52" s="235"/>
      <c r="K52" s="235"/>
      <c r="L52" s="235"/>
    </row>
    <row r="53" spans="1:12" x14ac:dyDescent="0.2">
      <c r="A53" s="1012" t="s">
        <v>358</v>
      </c>
      <c r="B53" s="990">
        <f>'Интерактивный прайс-лист'!$F$26*VLOOKUP(A53,last!$B$1:$C$1706,2,0)</f>
        <v>1079</v>
      </c>
      <c r="C53" s="1013"/>
      <c r="D53" s="1600" t="s">
        <v>761</v>
      </c>
      <c r="E53" s="1601"/>
      <c r="F53" s="803"/>
      <c r="G53" s="803"/>
      <c r="H53" s="235"/>
      <c r="I53" s="235"/>
      <c r="J53" s="235"/>
      <c r="K53" s="235"/>
      <c r="L53" s="235"/>
    </row>
    <row r="54" spans="1:12" ht="12.75" customHeight="1" x14ac:dyDescent="0.2">
      <c r="A54" s="955" t="s">
        <v>1525</v>
      </c>
      <c r="B54" s="990">
        <f>'Интерактивный прайс-лист'!$F$26*VLOOKUP(A54,last!$B$1:$C$1706,2,0)</f>
        <v>1516</v>
      </c>
      <c r="C54" s="1013"/>
      <c r="D54" s="502" t="s">
        <v>139</v>
      </c>
      <c r="E54" s="495">
        <f>'Интерактивный прайс-лист'!$F$26*VLOOKUP(D54,last!$B$1:$C$1706,2,0)</f>
        <v>94</v>
      </c>
      <c r="F54" s="803"/>
      <c r="G54" s="803"/>
      <c r="H54" s="235"/>
      <c r="I54" s="235"/>
      <c r="J54" s="235"/>
      <c r="K54" s="235"/>
      <c r="L54" s="235"/>
    </row>
    <row r="55" spans="1:12" x14ac:dyDescent="0.2">
      <c r="A55" s="955" t="s">
        <v>1526</v>
      </c>
      <c r="B55" s="990">
        <f>'Интерактивный прайс-лист'!$F$26*VLOOKUP(A55,last!$B$1:$C$1706,2,0)</f>
        <v>1632</v>
      </c>
      <c r="C55" s="1013"/>
      <c r="D55" s="1092" t="s">
        <v>1524</v>
      </c>
      <c r="E55" s="492">
        <f>'Интерактивный прайс-лист'!$F$26*VLOOKUP(D55,last!$B$1:$C$1706,2,0)</f>
        <v>267</v>
      </c>
      <c r="F55" s="803"/>
      <c r="G55" s="803"/>
      <c r="H55" s="235"/>
      <c r="I55" s="235"/>
      <c r="J55" s="235"/>
      <c r="K55" s="235"/>
      <c r="L55" s="235"/>
    </row>
    <row r="56" spans="1:12" ht="13.5" thickBot="1" x14ac:dyDescent="0.25">
      <c r="A56" s="1087" t="s">
        <v>1527</v>
      </c>
      <c r="B56" s="209">
        <f>'Интерактивный прайс-лист'!$F$26*VLOOKUP(A56,last!$B$1:$C$1706,2,0)</f>
        <v>1659</v>
      </c>
      <c r="C56" s="300"/>
      <c r="D56" s="504" t="s">
        <v>777</v>
      </c>
      <c r="E56" s="496"/>
      <c r="F56" s="803"/>
      <c r="G56" s="803"/>
      <c r="H56" s="235"/>
      <c r="I56" s="235"/>
      <c r="J56" s="235"/>
      <c r="K56" s="235"/>
      <c r="L56" s="235"/>
    </row>
    <row r="57" spans="1:12" ht="13.5" thickBot="1" x14ac:dyDescent="0.25">
      <c r="A57" s="1595" t="s">
        <v>784</v>
      </c>
      <c r="B57" s="1596"/>
      <c r="C57" s="1596"/>
      <c r="D57" s="1596"/>
      <c r="E57" s="1597"/>
      <c r="F57" s="803"/>
      <c r="G57" s="803"/>
      <c r="H57" s="235"/>
      <c r="I57" s="235"/>
      <c r="J57" s="235"/>
      <c r="K57" s="235"/>
      <c r="L57" s="235"/>
    </row>
    <row r="58" spans="1:12" ht="12.75" customHeight="1" x14ac:dyDescent="0.2">
      <c r="A58" s="1098" t="s">
        <v>1541</v>
      </c>
      <c r="B58" s="205">
        <f>'Интерактивный прайс-лист'!$F$26*VLOOKUP(A58,last!$B$1:$C$1706,2,0)</f>
        <v>974</v>
      </c>
      <c r="C58" s="1605">
        <f>SUM(B58:B59)</f>
        <v>1468</v>
      </c>
      <c r="D58" s="505"/>
      <c r="E58" s="506"/>
      <c r="F58" s="803"/>
      <c r="G58" s="803"/>
      <c r="H58" s="235"/>
      <c r="I58" s="235"/>
      <c r="J58" s="235"/>
      <c r="K58" s="235"/>
      <c r="L58" s="235"/>
    </row>
    <row r="59" spans="1:12" x14ac:dyDescent="0.2">
      <c r="A59" s="301" t="s">
        <v>172</v>
      </c>
      <c r="B59" s="990">
        <f>'Интерактивный прайс-лист'!$F$26*VLOOKUP(A59,last!$B$1:$C$1706,2,0)</f>
        <v>494</v>
      </c>
      <c r="C59" s="1606"/>
      <c r="D59" s="503" t="s">
        <v>139</v>
      </c>
      <c r="E59" s="492">
        <f>'Интерактивный прайс-лист'!$F$26*VLOOKUP(D59,last!$B$1:$C$1706,2,0)</f>
        <v>94</v>
      </c>
      <c r="F59" s="803"/>
      <c r="G59" s="803"/>
      <c r="H59" s="235"/>
      <c r="I59" s="235"/>
      <c r="J59" s="235"/>
      <c r="K59" s="235"/>
      <c r="L59" s="235"/>
    </row>
    <row r="60" spans="1:12" x14ac:dyDescent="0.2">
      <c r="A60" s="1099" t="s">
        <v>1542</v>
      </c>
      <c r="B60" s="990">
        <f>'Интерактивный прайс-лист'!$F$26*VLOOKUP(A60,last!$B$1:$C$1706,2,0)</f>
        <v>1027</v>
      </c>
      <c r="C60" s="1606">
        <f>SUM(B60:B61)</f>
        <v>1521</v>
      </c>
      <c r="D60" s="507" t="s">
        <v>777</v>
      </c>
      <c r="E60" s="492"/>
      <c r="F60" s="803"/>
      <c r="G60" s="803"/>
      <c r="H60" s="235"/>
      <c r="I60" s="235"/>
      <c r="J60" s="235"/>
      <c r="K60" s="235"/>
      <c r="L60" s="235"/>
    </row>
    <row r="61" spans="1:12" x14ac:dyDescent="0.2">
      <c r="A61" s="301" t="s">
        <v>172</v>
      </c>
      <c r="B61" s="990">
        <f>'Интерактивный прайс-лист'!$F$26*VLOOKUP(A61,last!$B$1:$C$1706,2,0)</f>
        <v>494</v>
      </c>
      <c r="C61" s="1606"/>
      <c r="D61" s="1092" t="s">
        <v>1524</v>
      </c>
      <c r="E61" s="492">
        <f>'Интерактивный прайс-лист'!$F$26*VLOOKUP(D61,last!$B$1:$C$1706,2,0)</f>
        <v>267</v>
      </c>
      <c r="F61" s="803"/>
      <c r="G61" s="803"/>
      <c r="H61" s="235"/>
      <c r="I61" s="235"/>
      <c r="J61" s="235"/>
      <c r="K61" s="235"/>
      <c r="L61" s="235"/>
    </row>
    <row r="62" spans="1:12" x14ac:dyDescent="0.2">
      <c r="A62" s="1099" t="s">
        <v>1543</v>
      </c>
      <c r="B62" s="990">
        <f>'Интерактивный прайс-лист'!$F$26*VLOOKUP(A62,last!$B$1:$C$1706,2,0)</f>
        <v>1175</v>
      </c>
      <c r="C62" s="1606">
        <f>SUM(B62:B63)</f>
        <v>1669</v>
      </c>
      <c r="D62" s="507" t="s">
        <v>777</v>
      </c>
      <c r="E62" s="492"/>
      <c r="F62" s="803"/>
      <c r="G62" s="803"/>
      <c r="H62" s="235"/>
      <c r="I62" s="235"/>
      <c r="J62" s="235"/>
      <c r="K62" s="235"/>
      <c r="L62" s="235"/>
    </row>
    <row r="63" spans="1:12" x14ac:dyDescent="0.2">
      <c r="A63" s="301" t="s">
        <v>172</v>
      </c>
      <c r="B63" s="990">
        <f>'Интерактивный прайс-лист'!$F$26*VLOOKUP(A63,last!$B$1:$C$1706,2,0)</f>
        <v>494</v>
      </c>
      <c r="C63" s="1606"/>
      <c r="D63" s="503" t="s">
        <v>152</v>
      </c>
      <c r="E63" s="492">
        <f>'Интерактивный прайс-лист'!$F$26*VLOOKUP(D63,last!$B$1:$C$1706,2,0)</f>
        <v>216</v>
      </c>
      <c r="F63" s="803"/>
      <c r="G63" s="803"/>
      <c r="H63" s="235"/>
      <c r="I63" s="235"/>
      <c r="J63" s="235"/>
      <c r="K63" s="235"/>
      <c r="L63" s="235"/>
    </row>
    <row r="64" spans="1:12" x14ac:dyDescent="0.2">
      <c r="A64" s="1099" t="s">
        <v>1544</v>
      </c>
      <c r="B64" s="990">
        <f>'Интерактивный прайс-лист'!$F$26*VLOOKUP(A64,last!$B$1:$C$1706,2,0)</f>
        <v>1225</v>
      </c>
      <c r="C64" s="1606">
        <f t="shared" ref="C64" si="0">SUM(B64:B65)</f>
        <v>1719</v>
      </c>
      <c r="D64" s="508" t="s">
        <v>779</v>
      </c>
      <c r="E64" s="492"/>
      <c r="F64" s="803"/>
      <c r="G64" s="803"/>
      <c r="H64" s="235"/>
      <c r="I64" s="235"/>
      <c r="J64" s="235"/>
      <c r="K64" s="235"/>
      <c r="L64" s="235"/>
    </row>
    <row r="65" spans="1:12" ht="13.5" thickBot="1" x14ac:dyDescent="0.25">
      <c r="A65" s="302" t="s">
        <v>172</v>
      </c>
      <c r="B65" s="209">
        <f>'Интерактивный прайс-лист'!$F$26*VLOOKUP(A65,last!$B$1:$C$1706,2,0)</f>
        <v>494</v>
      </c>
      <c r="C65" s="1607"/>
      <c r="D65" s="509"/>
      <c r="E65" s="496"/>
      <c r="F65" s="803"/>
      <c r="G65" s="803"/>
      <c r="H65" s="235"/>
      <c r="I65" s="235"/>
      <c r="J65" s="235"/>
      <c r="K65" s="235"/>
      <c r="L65" s="235"/>
    </row>
    <row r="66" spans="1:12" ht="13.5" thickBot="1" x14ac:dyDescent="0.25">
      <c r="A66" s="1608" t="s">
        <v>780</v>
      </c>
      <c r="B66" s="1609"/>
      <c r="C66" s="1609"/>
      <c r="D66" s="1609"/>
      <c r="E66" s="1610"/>
      <c r="F66" s="803"/>
      <c r="G66" s="803"/>
      <c r="H66" s="235"/>
      <c r="I66" s="235"/>
      <c r="J66" s="235"/>
      <c r="K66" s="235"/>
      <c r="L66" s="235"/>
    </row>
    <row r="67" spans="1:12" ht="12.75" customHeight="1" x14ac:dyDescent="0.2">
      <c r="A67" s="303" t="s">
        <v>1545</v>
      </c>
      <c r="B67" s="205">
        <f>'Интерактивный прайс-лист'!$F$26*VLOOKUP(A67,last!$B$1:$C$1706,2,0)</f>
        <v>1051</v>
      </c>
      <c r="C67" s="1605">
        <f t="shared" ref="C67" si="1">SUM(B67:B68)</f>
        <v>1545</v>
      </c>
      <c r="D67" s="505"/>
      <c r="E67" s="491"/>
      <c r="F67" s="803"/>
      <c r="G67" s="803"/>
      <c r="H67" s="235"/>
      <c r="I67" s="235"/>
      <c r="J67" s="235"/>
      <c r="K67" s="235"/>
      <c r="L67" s="235"/>
    </row>
    <row r="68" spans="1:12" x14ac:dyDescent="0.2">
      <c r="A68" s="304" t="s">
        <v>1552</v>
      </c>
      <c r="B68" s="990">
        <f>'Интерактивный прайс-лист'!$F$26*VLOOKUP(A68,last!$B$1:$C$1706,2,0)</f>
        <v>494</v>
      </c>
      <c r="C68" s="1606"/>
      <c r="D68" s="1092" t="s">
        <v>139</v>
      </c>
      <c r="E68" s="492">
        <f>'Интерактивный прайс-лист'!$F$26*VLOOKUP(D68,last!$B$1:$C$1706,2,0)</f>
        <v>94</v>
      </c>
      <c r="F68" s="803"/>
      <c r="G68" s="803"/>
      <c r="H68" s="235"/>
      <c r="I68" s="235"/>
      <c r="J68" s="235"/>
      <c r="K68" s="235"/>
      <c r="L68" s="235"/>
    </row>
    <row r="69" spans="1:12" x14ac:dyDescent="0.2">
      <c r="A69" s="953" t="s">
        <v>1546</v>
      </c>
      <c r="B69" s="990">
        <f>'Интерактивный прайс-лист'!$F$26*VLOOKUP(A69,last!$B$1:$C$1706,2,0)</f>
        <v>1175</v>
      </c>
      <c r="C69" s="1606">
        <f t="shared" ref="C69" si="2">SUM(B69:B70)</f>
        <v>1669</v>
      </c>
      <c r="D69" s="507" t="s">
        <v>777</v>
      </c>
      <c r="E69" s="492"/>
      <c r="F69" s="803"/>
      <c r="G69" s="803"/>
      <c r="H69" s="235"/>
      <c r="I69" s="235"/>
      <c r="J69" s="235"/>
      <c r="K69" s="235"/>
      <c r="L69" s="235"/>
    </row>
    <row r="70" spans="1:12" ht="12.75" customHeight="1" x14ac:dyDescent="0.2">
      <c r="A70" s="304" t="s">
        <v>1552</v>
      </c>
      <c r="B70" s="990">
        <f>'Интерактивный прайс-лист'!$F$26*VLOOKUP(A70,last!$B$1:$C$1706,2,0)</f>
        <v>494</v>
      </c>
      <c r="C70" s="1606"/>
      <c r="D70" s="1131"/>
      <c r="E70" s="492"/>
      <c r="F70" s="803"/>
      <c r="G70" s="803"/>
      <c r="H70" s="235"/>
      <c r="I70" s="235"/>
      <c r="J70" s="235"/>
      <c r="K70" s="235"/>
      <c r="L70" s="235"/>
    </row>
    <row r="71" spans="1:12" x14ac:dyDescent="0.2">
      <c r="A71" s="953" t="s">
        <v>1547</v>
      </c>
      <c r="B71" s="990">
        <f>'Интерактивный прайс-лист'!$F$26*VLOOKUP(A71,last!$B$1:$C$1706,2,0)</f>
        <v>1225</v>
      </c>
      <c r="C71" s="1606">
        <f t="shared" ref="C71" si="3">SUM(B71:B72)</f>
        <v>1719</v>
      </c>
      <c r="D71" s="507"/>
      <c r="E71" s="492"/>
      <c r="F71" s="803"/>
      <c r="G71" s="803"/>
      <c r="H71" s="235"/>
      <c r="I71" s="235"/>
      <c r="J71" s="235"/>
      <c r="K71" s="235"/>
      <c r="L71" s="235"/>
    </row>
    <row r="72" spans="1:12" x14ac:dyDescent="0.2">
      <c r="A72" s="304" t="s">
        <v>1552</v>
      </c>
      <c r="B72" s="990">
        <f>'Интерактивный прайс-лист'!$F$26*VLOOKUP(A72,last!$B$1:$C$1706,2,0)</f>
        <v>494</v>
      </c>
      <c r="C72" s="1606"/>
      <c r="D72" s="507"/>
      <c r="E72" s="492"/>
      <c r="F72" s="803"/>
      <c r="G72" s="803"/>
      <c r="H72" s="235"/>
      <c r="I72" s="235"/>
      <c r="J72" s="235"/>
      <c r="K72" s="235"/>
      <c r="L72" s="235"/>
    </row>
    <row r="73" spans="1:12" ht="12.75" customHeight="1" x14ac:dyDescent="0.2">
      <c r="A73" s="953" t="s">
        <v>1545</v>
      </c>
      <c r="B73" s="990">
        <f>'Интерактивный прайс-лист'!$F$26*VLOOKUP(A73,last!$B$1:$C$1706,2,0)</f>
        <v>1051</v>
      </c>
      <c r="C73" s="1606">
        <f t="shared" ref="C73" si="4">SUM(B73:B74)</f>
        <v>1590</v>
      </c>
      <c r="D73" s="1092" t="s">
        <v>1524</v>
      </c>
      <c r="E73" s="492">
        <f>'Интерактивный прайс-лист'!$F$26*VLOOKUP(D73,last!$B$1:$C$1706,2,0)</f>
        <v>267</v>
      </c>
      <c r="F73" s="803"/>
      <c r="G73" s="803"/>
      <c r="H73" s="235"/>
      <c r="I73" s="235"/>
      <c r="J73" s="235"/>
      <c r="K73" s="235"/>
      <c r="L73" s="235"/>
    </row>
    <row r="74" spans="1:12" x14ac:dyDescent="0.2">
      <c r="A74" s="304" t="s">
        <v>1555</v>
      </c>
      <c r="B74" s="990">
        <f>'Интерактивный прайс-лист'!$F$26*VLOOKUP(A74,last!$B$1:$C$1706,2,0)</f>
        <v>539</v>
      </c>
      <c r="C74" s="1606"/>
      <c r="D74" s="507" t="s">
        <v>777</v>
      </c>
      <c r="E74" s="492"/>
      <c r="F74" s="803"/>
      <c r="G74" s="803"/>
      <c r="H74" s="235"/>
      <c r="I74" s="235"/>
      <c r="J74" s="235"/>
      <c r="K74" s="235"/>
      <c r="L74" s="235"/>
    </row>
    <row r="75" spans="1:12" x14ac:dyDescent="0.2">
      <c r="A75" s="953" t="s">
        <v>1546</v>
      </c>
      <c r="B75" s="990">
        <f>'Интерактивный прайс-лист'!$F$26*VLOOKUP(A75,last!$B$1:$C$1706,2,0)</f>
        <v>1175</v>
      </c>
      <c r="C75" s="1606">
        <f>SUM(B75:B76)</f>
        <v>1714</v>
      </c>
      <c r="D75" s="984"/>
      <c r="E75" s="492"/>
      <c r="F75" s="803"/>
      <c r="G75" s="803"/>
      <c r="H75" s="235"/>
      <c r="I75" s="235"/>
      <c r="J75" s="235"/>
      <c r="K75" s="235"/>
      <c r="L75" s="235"/>
    </row>
    <row r="76" spans="1:12" ht="12.75" customHeight="1" x14ac:dyDescent="0.2">
      <c r="A76" s="304" t="s">
        <v>1555</v>
      </c>
      <c r="B76" s="990">
        <f>'Интерактивный прайс-лист'!$F$26*VLOOKUP(A76,last!$B$1:$C$1706,2,0)</f>
        <v>539</v>
      </c>
      <c r="C76" s="1606"/>
      <c r="D76" s="507"/>
      <c r="E76" s="492"/>
      <c r="F76" s="803"/>
      <c r="G76" s="803"/>
      <c r="H76" s="235"/>
      <c r="I76" s="235"/>
      <c r="J76" s="235"/>
      <c r="K76" s="235"/>
      <c r="L76" s="235"/>
    </row>
    <row r="77" spans="1:12" x14ac:dyDescent="0.2">
      <c r="A77" s="953" t="s">
        <v>1547</v>
      </c>
      <c r="B77" s="990">
        <f>'Интерактивный прайс-лист'!$F$26*VLOOKUP(A77,last!$B$1:$C$1706,2,0)</f>
        <v>1225</v>
      </c>
      <c r="C77" s="1606">
        <f t="shared" ref="C77" si="5">SUM(B77:B78)</f>
        <v>1764</v>
      </c>
      <c r="D77" s="984"/>
      <c r="E77" s="492"/>
      <c r="F77" s="803"/>
      <c r="G77" s="803"/>
      <c r="H77" s="235"/>
      <c r="I77" s="235"/>
      <c r="J77" s="235"/>
      <c r="K77" s="235"/>
      <c r="L77" s="235"/>
    </row>
    <row r="78" spans="1:12" x14ac:dyDescent="0.2">
      <c r="A78" s="305" t="s">
        <v>1555</v>
      </c>
      <c r="B78" s="209">
        <f>'Интерактивный прайс-лист'!$F$26*VLOOKUP(A78,last!$B$1:$C$1706,2,0)</f>
        <v>539</v>
      </c>
      <c r="C78" s="1607"/>
      <c r="D78" s="508"/>
      <c r="E78" s="492"/>
      <c r="F78" s="803"/>
      <c r="G78" s="803"/>
      <c r="H78" s="235"/>
      <c r="I78" s="235"/>
      <c r="J78" s="235"/>
      <c r="K78" s="235"/>
      <c r="L78" s="235"/>
    </row>
    <row r="79" spans="1:12" ht="12.75" customHeight="1" x14ac:dyDescent="0.2">
      <c r="A79" s="953" t="s">
        <v>1545</v>
      </c>
      <c r="B79" s="990">
        <f>'Интерактивный прайс-лист'!$F$26*VLOOKUP(A79,last!$B$1:$C$1706,2,0)</f>
        <v>1051</v>
      </c>
      <c r="C79" s="1606">
        <f>SUM(B79:B80)</f>
        <v>2228</v>
      </c>
      <c r="D79" s="1092" t="s">
        <v>1777</v>
      </c>
      <c r="E79" s="492">
        <f>'Интерактивный прайс-лист'!$F$26*VLOOKUP(D79,last!$B$1:$C$1706,2,0)</f>
        <v>191</v>
      </c>
      <c r="F79" s="803"/>
      <c r="G79" s="803"/>
      <c r="H79" s="235"/>
      <c r="I79" s="235"/>
      <c r="J79" s="235"/>
      <c r="K79" s="235"/>
      <c r="L79" s="235"/>
    </row>
    <row r="80" spans="1:12" x14ac:dyDescent="0.2">
      <c r="A80" s="304" t="s">
        <v>1556</v>
      </c>
      <c r="B80" s="990">
        <f>'Интерактивный прайс-лист'!$F$26*VLOOKUP(A80,last!$B$1:$C$1706,2,0)</f>
        <v>1177</v>
      </c>
      <c r="C80" s="1606"/>
      <c r="D80" s="507" t="s">
        <v>779</v>
      </c>
      <c r="E80" s="492"/>
      <c r="F80" s="803"/>
      <c r="G80" s="803"/>
      <c r="H80" s="235"/>
      <c r="I80" s="235"/>
      <c r="J80" s="235"/>
      <c r="K80" s="235"/>
      <c r="L80" s="235"/>
    </row>
    <row r="81" spans="1:12" x14ac:dyDescent="0.2">
      <c r="A81" s="953" t="s">
        <v>1546</v>
      </c>
      <c r="B81" s="990">
        <f>'Интерактивный прайс-лист'!$F$26*VLOOKUP(A81,last!$B$1:$C$1706,2,0)</f>
        <v>1175</v>
      </c>
      <c r="C81" s="1606">
        <f>SUM(B81:B82)</f>
        <v>2352</v>
      </c>
      <c r="D81" s="984"/>
      <c r="E81" s="492"/>
      <c r="F81" s="803"/>
      <c r="G81" s="803"/>
      <c r="H81" s="235"/>
      <c r="I81" s="235"/>
      <c r="J81" s="235"/>
      <c r="K81" s="235"/>
      <c r="L81" s="235"/>
    </row>
    <row r="82" spans="1:12" ht="12.75" customHeight="1" x14ac:dyDescent="0.2">
      <c r="A82" s="304" t="s">
        <v>1556</v>
      </c>
      <c r="B82" s="990">
        <f>'Интерактивный прайс-лист'!$F$26*VLOOKUP(A82,last!$B$1:$C$1706,2,0)</f>
        <v>1177</v>
      </c>
      <c r="C82" s="1606"/>
      <c r="D82" s="507"/>
      <c r="E82" s="492"/>
      <c r="F82" s="803"/>
      <c r="G82" s="803"/>
      <c r="H82" s="235"/>
      <c r="I82" s="235"/>
      <c r="J82" s="235"/>
      <c r="K82" s="235"/>
      <c r="L82" s="235"/>
    </row>
    <row r="83" spans="1:12" x14ac:dyDescent="0.2">
      <c r="A83" s="953" t="s">
        <v>1547</v>
      </c>
      <c r="B83" s="990">
        <f>'Интерактивный прайс-лист'!$F$26*VLOOKUP(A83,last!$B$1:$C$1706,2,0)</f>
        <v>1225</v>
      </c>
      <c r="C83" s="1606">
        <f>SUM(B83:B84)</f>
        <v>2402</v>
      </c>
      <c r="D83" s="984"/>
      <c r="E83" s="492"/>
      <c r="F83" s="803"/>
      <c r="G83" s="803"/>
      <c r="H83" s="235"/>
      <c r="I83" s="235"/>
      <c r="J83" s="235"/>
      <c r="K83" s="235"/>
      <c r="L83" s="235"/>
    </row>
    <row r="84" spans="1:12" ht="13.5" thickBot="1" x14ac:dyDescent="0.25">
      <c r="A84" s="305" t="s">
        <v>1556</v>
      </c>
      <c r="B84" s="209">
        <f>'Интерактивный прайс-лист'!$F$26*VLOOKUP(A84,last!$B$1:$C$1706,2,0)</f>
        <v>1177</v>
      </c>
      <c r="C84" s="1607"/>
      <c r="D84" s="510"/>
      <c r="E84" s="496"/>
      <c r="F84" s="803"/>
      <c r="G84" s="803"/>
      <c r="H84" s="235"/>
      <c r="I84" s="235"/>
      <c r="J84" s="235"/>
      <c r="K84" s="235"/>
      <c r="L84" s="235"/>
    </row>
    <row r="85" spans="1:12" ht="13.5" thickBot="1" x14ac:dyDescent="0.25">
      <c r="A85" s="1602" t="s">
        <v>781</v>
      </c>
      <c r="B85" s="1603"/>
      <c r="C85" s="1603"/>
      <c r="D85" s="1603"/>
      <c r="E85" s="1604"/>
      <c r="F85" s="803"/>
      <c r="G85" s="803"/>
      <c r="H85" s="235"/>
      <c r="I85" s="235"/>
      <c r="J85" s="235"/>
      <c r="K85" s="235"/>
      <c r="L85" s="235"/>
    </row>
    <row r="86" spans="1:12" ht="12.75" customHeight="1" x14ac:dyDescent="0.2">
      <c r="A86" s="1002" t="s">
        <v>1564</v>
      </c>
      <c r="B86" s="205">
        <f>'Интерактивный прайс-лист'!$F$26*VLOOKUP(A86,last!$B$1:$C$1706,2,0)</f>
        <v>1235</v>
      </c>
      <c r="C86" s="986"/>
      <c r="D86" s="505" t="s">
        <v>139</v>
      </c>
      <c r="E86" s="487">
        <f>'Интерактивный прайс-лист'!$F$26*VLOOKUP(D86,last!$B$1:$C$1706,2,0)</f>
        <v>94</v>
      </c>
      <c r="F86" s="803"/>
      <c r="G86" s="803"/>
      <c r="H86" s="235"/>
      <c r="I86" s="235"/>
      <c r="J86" s="235"/>
      <c r="K86" s="235"/>
      <c r="L86" s="235"/>
    </row>
    <row r="87" spans="1:12" x14ac:dyDescent="0.2">
      <c r="A87" s="955" t="s">
        <v>1565</v>
      </c>
      <c r="B87" s="990">
        <f>'Интерактивный прайс-лист'!$F$26*VLOOKUP(A87,last!$B$1:$C$1706,2,0)</f>
        <v>1384</v>
      </c>
      <c r="C87" s="985"/>
      <c r="D87" s="1092" t="s">
        <v>1524</v>
      </c>
      <c r="E87" s="980">
        <f>'Интерактивный прайс-лист'!$F$26*VLOOKUP(D87,last!$B$1:$C$1706,2,0)</f>
        <v>267</v>
      </c>
      <c r="F87" s="803"/>
      <c r="G87" s="803"/>
      <c r="H87" s="235"/>
      <c r="I87" s="235"/>
      <c r="J87" s="235"/>
      <c r="K87" s="235"/>
      <c r="L87" s="235"/>
    </row>
    <row r="88" spans="1:12" ht="13.5" thickBot="1" x14ac:dyDescent="0.25">
      <c r="A88" s="951" t="s">
        <v>1566</v>
      </c>
      <c r="B88" s="993">
        <f>'Интерактивный прайс-лист'!$F$26*VLOOKUP(A88,last!$B$1:$C$1706,2,0)</f>
        <v>1436</v>
      </c>
      <c r="C88" s="987"/>
      <c r="D88" s="509" t="s">
        <v>156</v>
      </c>
      <c r="E88" s="981">
        <f>'Интерактивный прайс-лист'!$F$26*VLOOKUP(D88,last!$B$1:$C$1706,2,0)</f>
        <v>362</v>
      </c>
      <c r="F88" s="803"/>
      <c r="G88" s="803"/>
      <c r="H88" s="235"/>
      <c r="I88" s="235"/>
      <c r="J88" s="235"/>
      <c r="K88" s="235"/>
      <c r="L88" s="235"/>
    </row>
    <row r="89" spans="1:12" x14ac:dyDescent="0.2">
      <c r="A89" s="803"/>
      <c r="B89" s="803"/>
      <c r="C89" s="803"/>
      <c r="D89" s="815"/>
      <c r="E89" s="803"/>
      <c r="F89" s="803"/>
      <c r="G89" s="803"/>
      <c r="H89" s="235"/>
      <c r="I89" s="235"/>
      <c r="J89" s="235"/>
      <c r="K89" s="235"/>
      <c r="L89" s="235"/>
    </row>
    <row r="90" spans="1:12" hidden="1" x14ac:dyDescent="0.2">
      <c r="A90" s="705" t="s">
        <v>1572</v>
      </c>
      <c r="B90" s="705"/>
      <c r="C90" s="705"/>
      <c r="D90" s="705"/>
      <c r="E90" s="803"/>
      <c r="F90" s="803"/>
      <c r="G90" s="803"/>
      <c r="H90" s="235"/>
      <c r="I90" s="235"/>
      <c r="J90" s="235"/>
      <c r="K90" s="235"/>
      <c r="L90" s="235"/>
    </row>
    <row r="91" spans="1:12" x14ac:dyDescent="0.2">
      <c r="A91" s="705"/>
      <c r="B91" s="705"/>
      <c r="C91" s="705"/>
      <c r="D91" s="705"/>
      <c r="E91" s="803"/>
      <c r="F91" s="803"/>
      <c r="G91" s="803"/>
      <c r="H91" s="235"/>
      <c r="I91" s="235"/>
      <c r="J91" s="235"/>
      <c r="K91" s="235"/>
      <c r="L91" s="235"/>
    </row>
    <row r="92" spans="1:12" x14ac:dyDescent="0.2">
      <c r="A92" s="235"/>
      <c r="B92" s="235"/>
      <c r="C92" s="235"/>
      <c r="D92" s="262"/>
      <c r="E92" s="235"/>
      <c r="F92" s="235"/>
      <c r="G92" s="235"/>
      <c r="H92" s="235"/>
      <c r="I92" s="235"/>
      <c r="J92" s="235"/>
      <c r="K92" s="235"/>
      <c r="L92" s="235"/>
    </row>
    <row r="93" spans="1:12" x14ac:dyDescent="0.2">
      <c r="A93" s="235"/>
      <c r="B93" s="235"/>
      <c r="C93" s="235"/>
      <c r="D93" s="262"/>
      <c r="E93" s="235"/>
      <c r="F93" s="235"/>
      <c r="G93" s="235"/>
      <c r="H93" s="235"/>
      <c r="I93" s="235"/>
      <c r="J93" s="235"/>
      <c r="K93" s="235"/>
      <c r="L93" s="235"/>
    </row>
    <row r="94" spans="1:12" x14ac:dyDescent="0.2">
      <c r="A94" s="235"/>
      <c r="B94" s="235"/>
      <c r="C94" s="235"/>
      <c r="D94" s="262"/>
      <c r="E94" s="235"/>
      <c r="F94" s="235"/>
      <c r="G94" s="235"/>
      <c r="H94" s="235"/>
      <c r="I94" s="235"/>
      <c r="J94" s="235"/>
      <c r="K94" s="235"/>
      <c r="L94" s="235"/>
    </row>
    <row r="95" spans="1:12" x14ac:dyDescent="0.2">
      <c r="A95" s="235"/>
      <c r="B95" s="235"/>
      <c r="C95" s="235"/>
      <c r="D95" s="262"/>
      <c r="E95" s="235"/>
      <c r="F95" s="235"/>
      <c r="G95" s="235"/>
      <c r="H95" s="235"/>
      <c r="I95" s="235"/>
      <c r="J95" s="235"/>
      <c r="K95" s="235"/>
      <c r="L95" s="235"/>
    </row>
    <row r="96" spans="1:12" x14ac:dyDescent="0.2">
      <c r="A96" s="235"/>
      <c r="B96" s="235"/>
      <c r="C96" s="235"/>
      <c r="D96" s="262"/>
      <c r="E96" s="235"/>
      <c r="F96" s="235"/>
      <c r="G96" s="235"/>
      <c r="H96" s="235"/>
      <c r="I96" s="235"/>
      <c r="J96" s="235"/>
      <c r="K96" s="235"/>
      <c r="L96" s="235"/>
    </row>
    <row r="97" spans="1:12" x14ac:dyDescent="0.2">
      <c r="A97" s="235"/>
      <c r="B97" s="235"/>
      <c r="C97" s="235"/>
      <c r="D97" s="262"/>
      <c r="E97" s="235"/>
      <c r="F97" s="235"/>
      <c r="G97" s="235"/>
      <c r="H97" s="235"/>
      <c r="I97" s="235"/>
      <c r="J97" s="235"/>
      <c r="K97" s="235"/>
      <c r="L97" s="235"/>
    </row>
  </sheetData>
  <sheetProtection password="CC0B" sheet="1" objects="1" scenarios="1"/>
  <mergeCells count="64">
    <mergeCell ref="D20:E20"/>
    <mergeCell ref="A21:E21"/>
    <mergeCell ref="D22:E22"/>
    <mergeCell ref="C62:C63"/>
    <mergeCell ref="C64:C65"/>
    <mergeCell ref="D28:E28"/>
    <mergeCell ref="D29:E29"/>
    <mergeCell ref="D30:E30"/>
    <mergeCell ref="D31:E31"/>
    <mergeCell ref="D32:E32"/>
    <mergeCell ref="D33:E33"/>
    <mergeCell ref="D34:E34"/>
    <mergeCell ref="C58:C59"/>
    <mergeCell ref="C60:C61"/>
    <mergeCell ref="D50:E50"/>
    <mergeCell ref="D51:E51"/>
    <mergeCell ref="A66:E66"/>
    <mergeCell ref="A2:D3"/>
    <mergeCell ref="A7:B7"/>
    <mergeCell ref="A8:B8"/>
    <mergeCell ref="A9:B9"/>
    <mergeCell ref="A10:C10"/>
    <mergeCell ref="A14:B15"/>
    <mergeCell ref="E14:G14"/>
    <mergeCell ref="E15:G15"/>
    <mergeCell ref="E12:G12"/>
    <mergeCell ref="A13:B13"/>
    <mergeCell ref="E13:G13"/>
    <mergeCell ref="A12:D12"/>
    <mergeCell ref="A18:E18"/>
    <mergeCell ref="B19:E19"/>
    <mergeCell ref="D39:E39"/>
    <mergeCell ref="C77:C78"/>
    <mergeCell ref="C79:C80"/>
    <mergeCell ref="C81:C82"/>
    <mergeCell ref="C83:C84"/>
    <mergeCell ref="A85:E85"/>
    <mergeCell ref="C67:C68"/>
    <mergeCell ref="C69:C70"/>
    <mergeCell ref="C71:C72"/>
    <mergeCell ref="C73:C74"/>
    <mergeCell ref="C75:C76"/>
    <mergeCell ref="D52:E52"/>
    <mergeCell ref="D53:E53"/>
    <mergeCell ref="A57:E57"/>
    <mergeCell ref="D48:E48"/>
    <mergeCell ref="D43:E43"/>
    <mergeCell ref="D44:E44"/>
    <mergeCell ref="D45:E45"/>
    <mergeCell ref="A49:E49"/>
    <mergeCell ref="D41:E41"/>
    <mergeCell ref="A42:E42"/>
    <mergeCell ref="D46:E46"/>
    <mergeCell ref="D47:E47"/>
    <mergeCell ref="D23:E23"/>
    <mergeCell ref="D24:E24"/>
    <mergeCell ref="D25:E25"/>
    <mergeCell ref="D26:E26"/>
    <mergeCell ref="D27:E27"/>
    <mergeCell ref="D35:E35"/>
    <mergeCell ref="D36:E36"/>
    <mergeCell ref="A37:E37"/>
    <mergeCell ref="D38:E38"/>
    <mergeCell ref="D40:E40"/>
  </mergeCells>
  <phoneticPr fontId="6" type="noConversion"/>
  <pageMargins left="0.74803149606299213" right="0.74803149606299213" top="0.13" bottom="0.15" header="0.13" footer="0.14000000000000001"/>
  <pageSetup paperSize="9" scale="58" fitToHeight="2" orientation="landscape" r:id="rId1"/>
  <headerFooter alignWithMargins="0"/>
  <rowBreaks count="1" manualBreakCount="1">
    <brk id="1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BreakPreview" zoomScale="85" zoomScaleNormal="75" zoomScaleSheetLayoutView="85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F81" sqref="F81"/>
    </sheetView>
  </sheetViews>
  <sheetFormatPr defaultRowHeight="12.75" x14ac:dyDescent="0.2"/>
  <cols>
    <col min="1" max="1" width="26.42578125" style="42" bestFit="1" customWidth="1"/>
    <col min="2" max="2" width="17.42578125" style="42" customWidth="1"/>
    <col min="3" max="3" width="17.5703125" style="42" customWidth="1"/>
    <col min="4" max="4" width="14.85546875" style="142" customWidth="1"/>
    <col min="5" max="9" width="13.7109375" style="42" customWidth="1"/>
    <col min="10" max="10" width="11.7109375" style="42" customWidth="1"/>
    <col min="11" max="16384" width="9.140625" style="42"/>
  </cols>
  <sheetData>
    <row r="1" spans="1:10" ht="13.5" thickBot="1" x14ac:dyDescent="0.25">
      <c r="A1" s="48"/>
      <c r="B1" s="48"/>
      <c r="C1" s="48"/>
      <c r="D1" s="294"/>
      <c r="E1" s="48"/>
      <c r="F1" s="48"/>
      <c r="G1" s="48"/>
      <c r="H1" s="48"/>
      <c r="I1" s="48"/>
      <c r="J1" s="48"/>
    </row>
    <row r="2" spans="1:10" x14ac:dyDescent="0.2">
      <c r="A2" s="1361" t="s">
        <v>947</v>
      </c>
      <c r="B2" s="1362"/>
      <c r="C2" s="1362"/>
      <c r="D2" s="1363"/>
      <c r="E2" s="44"/>
      <c r="F2" s="44"/>
      <c r="G2" s="44"/>
      <c r="H2" s="44"/>
      <c r="I2" s="44"/>
      <c r="J2" s="44"/>
    </row>
    <row r="3" spans="1:10" ht="13.5" thickBot="1" x14ac:dyDescent="0.25">
      <c r="A3" s="1364"/>
      <c r="B3" s="1365"/>
      <c r="C3" s="1365"/>
      <c r="D3" s="1366"/>
      <c r="E3" s="44"/>
      <c r="F3" s="44"/>
      <c r="G3" s="44"/>
      <c r="H3" s="44"/>
      <c r="I3" s="44"/>
      <c r="J3" s="44"/>
    </row>
    <row r="4" spans="1:10" s="48" customFormat="1" ht="4.5" customHeight="1" x14ac:dyDescent="0.2">
      <c r="D4" s="294"/>
    </row>
    <row r="5" spans="1:10" s="49" customFormat="1" x14ac:dyDescent="0.2">
      <c r="A5" s="708"/>
      <c r="B5" s="708"/>
      <c r="C5" s="708"/>
      <c r="D5" s="708"/>
      <c r="E5" s="708"/>
      <c r="F5" s="708"/>
      <c r="G5" s="708"/>
      <c r="H5" s="708"/>
      <c r="I5" s="708"/>
      <c r="J5" s="708"/>
    </row>
    <row r="6" spans="1:10" s="49" customFormat="1" ht="13.5" thickBot="1" x14ac:dyDescent="0.25">
      <c r="A6" s="708"/>
      <c r="B6" s="708"/>
      <c r="C6" s="708"/>
      <c r="D6" s="708"/>
      <c r="E6" s="708"/>
      <c r="F6" s="708"/>
      <c r="G6" s="708"/>
      <c r="H6" s="708"/>
      <c r="I6" s="708"/>
      <c r="J6" s="708"/>
    </row>
    <row r="7" spans="1:10" s="309" customFormat="1" x14ac:dyDescent="0.2">
      <c r="A7" s="1549" t="s">
        <v>958</v>
      </c>
      <c r="B7" s="1634"/>
      <c r="C7" s="306" t="s">
        <v>951</v>
      </c>
      <c r="D7" s="522" t="s">
        <v>1138</v>
      </c>
      <c r="E7" s="307" t="s">
        <v>1140</v>
      </c>
      <c r="F7" s="307" t="s">
        <v>1141</v>
      </c>
      <c r="G7" s="307" t="s">
        <v>1142</v>
      </c>
      <c r="H7" s="307" t="s">
        <v>1143</v>
      </c>
      <c r="I7" s="308" t="s">
        <v>1144</v>
      </c>
      <c r="J7" s="1204"/>
    </row>
    <row r="8" spans="1:10" s="309" customFormat="1" x14ac:dyDescent="0.2">
      <c r="A8" s="1644" t="s">
        <v>789</v>
      </c>
      <c r="B8" s="1645"/>
      <c r="C8" s="79" t="s">
        <v>790</v>
      </c>
      <c r="D8" s="172">
        <v>22.4</v>
      </c>
      <c r="E8" s="173">
        <v>28</v>
      </c>
      <c r="F8" s="173">
        <v>33.5</v>
      </c>
      <c r="G8" s="173">
        <v>40</v>
      </c>
      <c r="H8" s="173">
        <v>45</v>
      </c>
      <c r="I8" s="174">
        <v>49</v>
      </c>
      <c r="J8" s="1204"/>
    </row>
    <row r="9" spans="1:10" s="309" customFormat="1" x14ac:dyDescent="0.2">
      <c r="A9" s="1646" t="s">
        <v>791</v>
      </c>
      <c r="B9" s="1647"/>
      <c r="C9" s="80" t="s">
        <v>790</v>
      </c>
      <c r="D9" s="310">
        <v>25</v>
      </c>
      <c r="E9" s="311">
        <v>31.5</v>
      </c>
      <c r="F9" s="311">
        <v>37.5</v>
      </c>
      <c r="G9" s="311">
        <v>45</v>
      </c>
      <c r="H9" s="311">
        <v>50</v>
      </c>
      <c r="I9" s="312">
        <v>56.5</v>
      </c>
      <c r="J9" s="1204"/>
    </row>
    <row r="10" spans="1:10" s="309" customFormat="1" ht="13.5" thickBot="1" x14ac:dyDescent="0.25">
      <c r="A10" s="313" t="s">
        <v>703</v>
      </c>
      <c r="B10" s="314"/>
      <c r="C10" s="70" t="s">
        <v>693</v>
      </c>
      <c r="D10" s="93">
        <f>'Интерактивный прайс-лист'!$F$26*VLOOKUP(D7,last!$B$1:$C$2090,2,0)</f>
        <v>14648</v>
      </c>
      <c r="E10" s="71">
        <f>'Интерактивный прайс-лист'!$F$26*VLOOKUP(E7,last!$B$1:$C$2090,2,0)</f>
        <v>15579</v>
      </c>
      <c r="F10" s="71">
        <f>'Интерактивный прайс-лист'!$F$26*VLOOKUP(F7,last!$B$1:$C$2090,2,0)</f>
        <v>18702</v>
      </c>
      <c r="G10" s="71">
        <f>'Интерактивный прайс-лист'!$F$26*VLOOKUP(G7,last!$B$1:$C$2090,2,0)</f>
        <v>21815</v>
      </c>
      <c r="H10" s="71">
        <f>'Интерактивный прайс-лист'!$F$26*VLOOKUP(H7,last!$B$1:$C$2090,2,0)</f>
        <v>24927</v>
      </c>
      <c r="I10" s="72">
        <f>'Интерактивный прайс-лист'!$F$26*VLOOKUP(I7,last!$B$1:$C$2090,2,0)</f>
        <v>28668</v>
      </c>
      <c r="J10" s="1204"/>
    </row>
    <row r="11" spans="1:10" ht="13.5" thickBot="1" x14ac:dyDescent="0.25">
      <c r="A11" s="815"/>
      <c r="B11" s="815"/>
      <c r="C11" s="815"/>
      <c r="D11" s="815"/>
      <c r="E11" s="817"/>
      <c r="F11" s="815"/>
      <c r="G11" s="815"/>
      <c r="H11" s="818"/>
      <c r="I11" s="705"/>
      <c r="J11" s="705"/>
    </row>
    <row r="12" spans="1:10" ht="13.5" thickBot="1" x14ac:dyDescent="0.25">
      <c r="A12" s="1635" t="s">
        <v>697</v>
      </c>
      <c r="B12" s="1636"/>
      <c r="C12" s="1637"/>
      <c r="D12" s="1638"/>
      <c r="E12" s="1639"/>
      <c r="F12" s="1639"/>
      <c r="G12" s="1639"/>
      <c r="H12" s="1639"/>
      <c r="I12" s="1640"/>
      <c r="J12" s="705"/>
    </row>
    <row r="13" spans="1:10" x14ac:dyDescent="0.2">
      <c r="A13" s="315" t="s">
        <v>732</v>
      </c>
      <c r="B13" s="239" t="s">
        <v>238</v>
      </c>
      <c r="C13" s="316" t="s">
        <v>693</v>
      </c>
      <c r="D13" s="1641">
        <f>'Интерактивный прайс-лист'!$F$26*VLOOKUP(B13,last!$B$1:$C$1706,2,0)</f>
        <v>129</v>
      </c>
      <c r="E13" s="1642" t="e">
        <f>'Интерактивный прайс-лист'!$F$26*VLOOKUP(E11,last!$B$1:$C$1706,2,0)</f>
        <v>#N/A</v>
      </c>
      <c r="F13" s="1642" t="e">
        <f>'Интерактивный прайс-лист'!$F$26*VLOOKUP(F11,last!$B$1:$C$1706,2,0)</f>
        <v>#N/A</v>
      </c>
      <c r="G13" s="1642" t="e">
        <f>'Интерактивный прайс-лист'!$F$26*VLOOKUP(G11,last!$B$1:$C$1706,2,0)</f>
        <v>#N/A</v>
      </c>
      <c r="H13" s="1642" t="e">
        <f>'Интерактивный прайс-лист'!$F$26*VLOOKUP(H11,last!$B$1:$C$1706,2,0)</f>
        <v>#N/A</v>
      </c>
      <c r="I13" s="1643" t="e">
        <f>'Интерактивный прайс-лист'!$F$26*VLOOKUP(I11,last!$B$1:$C$1706,2,0)</f>
        <v>#N/A</v>
      </c>
      <c r="J13" s="705"/>
    </row>
    <row r="14" spans="1:10" x14ac:dyDescent="0.2">
      <c r="A14" s="271" t="s">
        <v>732</v>
      </c>
      <c r="B14" s="242" t="s">
        <v>508</v>
      </c>
      <c r="C14" s="232" t="s">
        <v>693</v>
      </c>
      <c r="D14" s="1648">
        <f>'Интерактивный прайс-лист'!$F$26*VLOOKUP(B14,last!$B$1:$C$1706,2,0)</f>
        <v>135</v>
      </c>
      <c r="E14" s="1606" t="e">
        <f>'Интерактивный прайс-лист'!$F$26*VLOOKUP(#REF!,last!$B$1:$C$1706,2,0)</f>
        <v>#REF!</v>
      </c>
      <c r="F14" s="1606" t="e">
        <f>'Интерактивный прайс-лист'!$F$26*VLOOKUP(#REF!,last!$B$1:$C$1706,2,0)</f>
        <v>#REF!</v>
      </c>
      <c r="G14" s="1606" t="e">
        <f>'Интерактивный прайс-лист'!$F$26*VLOOKUP(#REF!,last!$B$1:$C$1706,2,0)</f>
        <v>#REF!</v>
      </c>
      <c r="H14" s="1606" t="e">
        <f>'Интерактивный прайс-лист'!$F$26*VLOOKUP(#REF!,last!$B$1:$C$1706,2,0)</f>
        <v>#REF!</v>
      </c>
      <c r="I14" s="1577" t="e">
        <f>'Интерактивный прайс-лист'!$F$26*VLOOKUP(#REF!,last!$B$1:$C$1706,2,0)</f>
        <v>#REF!</v>
      </c>
      <c r="J14" s="705"/>
    </row>
    <row r="15" spans="1:10" x14ac:dyDescent="0.2">
      <c r="A15" s="271" t="s">
        <v>732</v>
      </c>
      <c r="B15" s="242" t="s">
        <v>241</v>
      </c>
      <c r="C15" s="232" t="s">
        <v>693</v>
      </c>
      <c r="D15" s="1648">
        <f>'Интерактивный прайс-лист'!$F$26*VLOOKUP(B15,last!$B$1:$C$1706,2,0)</f>
        <v>168</v>
      </c>
      <c r="E15" s="1606" t="e">
        <f>'Интерактивный прайс-лист'!$F$26*VLOOKUP(E12,last!$B$1:$C$1706,2,0)</f>
        <v>#N/A</v>
      </c>
      <c r="F15" s="1606" t="e">
        <f>'Интерактивный прайс-лист'!$F$26*VLOOKUP(F12,last!$B$1:$C$1706,2,0)</f>
        <v>#N/A</v>
      </c>
      <c r="G15" s="1606" t="e">
        <f>'Интерактивный прайс-лист'!$F$26*VLOOKUP(G12,last!$B$1:$C$1706,2,0)</f>
        <v>#N/A</v>
      </c>
      <c r="H15" s="1606" t="e">
        <f>'Интерактивный прайс-лист'!$F$26*VLOOKUP(H12,last!$B$1:$C$1706,2,0)</f>
        <v>#N/A</v>
      </c>
      <c r="I15" s="1577" t="e">
        <f>'Интерактивный прайс-лист'!$F$26*VLOOKUP(I12,last!$B$1:$C$1706,2,0)</f>
        <v>#N/A</v>
      </c>
      <c r="J15" s="705"/>
    </row>
    <row r="16" spans="1:10" x14ac:dyDescent="0.2">
      <c r="A16" s="1177" t="s">
        <v>792</v>
      </c>
      <c r="B16" s="317" t="s">
        <v>684</v>
      </c>
      <c r="C16" s="149" t="s">
        <v>693</v>
      </c>
      <c r="D16" s="1655">
        <f>'Интерактивный прайс-лист'!$F$26*VLOOKUP(B16,last!$B$1:$C$1706,2,0)</f>
        <v>578</v>
      </c>
      <c r="E16" s="1612" t="e">
        <f>'Интерактивный прайс-лист'!$F$26*VLOOKUP(E8,last!$B$1:$C$1706,2,0)</f>
        <v>#N/A</v>
      </c>
      <c r="F16" s="1612" t="e">
        <f>'Интерактивный прайс-лист'!$F$26*VLOOKUP(F8,last!$B$1:$C$1706,2,0)</f>
        <v>#N/A</v>
      </c>
      <c r="G16" s="1612" t="e">
        <f>'Интерактивный прайс-лист'!$F$26*VLOOKUP(G8,last!$B$1:$C$1706,2,0)</f>
        <v>#N/A</v>
      </c>
      <c r="H16" s="1612" t="e">
        <f>'Интерактивный прайс-лист'!$F$26*VLOOKUP(H8,last!$B$1:$C$1706,2,0)</f>
        <v>#N/A</v>
      </c>
      <c r="I16" s="1613" t="e">
        <f>'Интерактивный прайс-лист'!$F$26*VLOOKUP(I8,last!$B$1:$C$1706,2,0)</f>
        <v>#N/A</v>
      </c>
      <c r="J16" s="705"/>
    </row>
    <row r="17" spans="1:10" ht="13.5" thickBot="1" x14ac:dyDescent="0.25">
      <c r="A17" s="1178"/>
      <c r="B17" s="318" t="s">
        <v>685</v>
      </c>
      <c r="C17" s="135" t="s">
        <v>693</v>
      </c>
      <c r="D17" s="1654">
        <f>'Интерактивный прайс-лист'!$F$26*VLOOKUP(B17,last!$B$1:$C$1706,2,0)</f>
        <v>625</v>
      </c>
      <c r="E17" s="1615" t="e">
        <f>'Интерактивный прайс-лист'!$F$26*VLOOKUP(E9,last!$B$1:$C$1706,2,0)</f>
        <v>#N/A</v>
      </c>
      <c r="F17" s="1615" t="e">
        <f>'Интерактивный прайс-лист'!$F$26*VLOOKUP(F9,last!$B$1:$C$1706,2,0)</f>
        <v>#N/A</v>
      </c>
      <c r="G17" s="1615" t="e">
        <f>'Интерактивный прайс-лист'!$F$26*VLOOKUP(G9,last!$B$1:$C$1706,2,0)</f>
        <v>#N/A</v>
      </c>
      <c r="H17" s="1615" t="e">
        <f>'Интерактивный прайс-лист'!$F$26*VLOOKUP(H9,last!$B$1:$C$1706,2,0)</f>
        <v>#N/A</v>
      </c>
      <c r="I17" s="1616" t="e">
        <f>'Интерактивный прайс-лист'!$F$26*VLOOKUP(I9,last!$B$1:$C$1706,2,0)</f>
        <v>#N/A</v>
      </c>
      <c r="J17" s="705"/>
    </row>
    <row r="18" spans="1:10" x14ac:dyDescent="0.2">
      <c r="A18" s="705"/>
      <c r="B18" s="705"/>
      <c r="C18" s="705"/>
      <c r="D18" s="764"/>
      <c r="E18" s="705"/>
      <c r="F18" s="705"/>
      <c r="G18" s="705"/>
      <c r="H18" s="705"/>
      <c r="I18" s="705"/>
      <c r="J18" s="705"/>
    </row>
    <row r="19" spans="1:10" s="49" customFormat="1" x14ac:dyDescent="0.2">
      <c r="A19" s="708"/>
      <c r="B19" s="708"/>
      <c r="C19" s="708"/>
      <c r="D19" s="708"/>
      <c r="E19" s="708"/>
      <c r="F19" s="708"/>
      <c r="G19" s="708"/>
      <c r="H19" s="708"/>
      <c r="I19" s="708"/>
      <c r="J19" s="708"/>
    </row>
    <row r="20" spans="1:10" ht="13.5" thickBot="1" x14ac:dyDescent="0.25">
      <c r="A20" s="1649" t="s">
        <v>1573</v>
      </c>
      <c r="B20" s="1626"/>
      <c r="C20" s="1626"/>
      <c r="D20" s="1626"/>
      <c r="E20" s="1626"/>
      <c r="F20" s="705"/>
      <c r="G20" s="705"/>
      <c r="H20" s="705"/>
      <c r="I20" s="705"/>
      <c r="J20" s="705"/>
    </row>
    <row r="21" spans="1:10" x14ac:dyDescent="0.2">
      <c r="A21" s="319" t="s">
        <v>783</v>
      </c>
      <c r="B21" s="1650" t="s">
        <v>673</v>
      </c>
      <c r="C21" s="1650"/>
      <c r="D21" s="1650"/>
      <c r="E21" s="1651"/>
      <c r="F21" s="705"/>
      <c r="G21" s="705"/>
      <c r="H21" s="705"/>
      <c r="I21" s="705"/>
      <c r="J21" s="705"/>
    </row>
    <row r="22" spans="1:10" ht="13.5" thickBot="1" x14ac:dyDescent="0.25">
      <c r="A22" s="320" t="s">
        <v>951</v>
      </c>
      <c r="B22" s="321" t="s">
        <v>762</v>
      </c>
      <c r="C22" s="321" t="s">
        <v>763</v>
      </c>
      <c r="D22" s="1652" t="s">
        <v>764</v>
      </c>
      <c r="E22" s="1653"/>
      <c r="F22" s="705"/>
      <c r="G22" s="705"/>
      <c r="H22" s="705"/>
      <c r="I22" s="705"/>
      <c r="J22" s="705"/>
    </row>
    <row r="23" spans="1:10" ht="13.5" thickBot="1" x14ac:dyDescent="0.25">
      <c r="A23" s="1631" t="s">
        <v>765</v>
      </c>
      <c r="B23" s="1632"/>
      <c r="C23" s="1632"/>
      <c r="D23" s="1632"/>
      <c r="E23" s="1633"/>
      <c r="F23" s="705"/>
      <c r="G23" s="705"/>
      <c r="H23" s="705"/>
      <c r="I23" s="705"/>
      <c r="J23" s="705"/>
    </row>
    <row r="24" spans="1:10" x14ac:dyDescent="0.2">
      <c r="A24" s="204" t="s">
        <v>842</v>
      </c>
      <c r="B24" s="205">
        <f>'Интерактивный прайс-лист'!$F$26*VLOOKUP(A24,last!$B$1:$C$1706,2,0)</f>
        <v>1042</v>
      </c>
      <c r="C24" s="322"/>
      <c r="D24" s="1598" t="s">
        <v>761</v>
      </c>
      <c r="E24" s="1599"/>
      <c r="F24" s="705"/>
      <c r="G24" s="705"/>
      <c r="H24" s="705"/>
      <c r="I24" s="705"/>
      <c r="J24" s="705"/>
    </row>
    <row r="25" spans="1:10" x14ac:dyDescent="0.2">
      <c r="A25" s="143" t="s">
        <v>844</v>
      </c>
      <c r="B25" s="68">
        <f>'Интерактивный прайс-лист'!$F$26*VLOOKUP(A25,last!$B$1:$C$1706,2,0)</f>
        <v>1169</v>
      </c>
      <c r="C25" s="111"/>
      <c r="D25" s="1600" t="s">
        <v>761</v>
      </c>
      <c r="E25" s="1601"/>
      <c r="F25" s="705"/>
      <c r="G25" s="705"/>
      <c r="H25" s="705"/>
      <c r="I25" s="705"/>
      <c r="J25" s="705"/>
    </row>
    <row r="26" spans="1:10" x14ac:dyDescent="0.2">
      <c r="A26" s="143" t="s">
        <v>1039</v>
      </c>
      <c r="B26" s="68">
        <f>'Интерактивный прайс-лист'!$F$26*VLOOKUP(A26,last!$B$1:$C$1706,2,0)</f>
        <v>2154</v>
      </c>
      <c r="C26" s="111"/>
      <c r="D26" s="1600" t="s">
        <v>761</v>
      </c>
      <c r="E26" s="1601"/>
      <c r="F26" s="705"/>
      <c r="G26" s="705"/>
      <c r="H26" s="705"/>
      <c r="I26" s="705"/>
      <c r="J26" s="705"/>
    </row>
    <row r="27" spans="1:10" x14ac:dyDescent="0.2">
      <c r="A27" s="204" t="s">
        <v>843</v>
      </c>
      <c r="B27" s="205">
        <f>'Интерактивный прайс-лист'!$F$26*VLOOKUP(A27,last!$B$1:$C$1706,2,0)</f>
        <v>877</v>
      </c>
      <c r="C27" s="322"/>
      <c r="D27" s="1598" t="s">
        <v>761</v>
      </c>
      <c r="E27" s="1599"/>
      <c r="F27" s="705"/>
      <c r="G27" s="705"/>
      <c r="H27" s="705"/>
      <c r="I27" s="705"/>
      <c r="J27" s="705"/>
    </row>
    <row r="28" spans="1:10" x14ac:dyDescent="0.2">
      <c r="A28" s="143" t="s">
        <v>845</v>
      </c>
      <c r="B28" s="68">
        <f>'Интерактивный прайс-лист'!$F$26*VLOOKUP(A28,last!$B$1:$C$1706,2,0)</f>
        <v>980</v>
      </c>
      <c r="C28" s="111"/>
      <c r="D28" s="1600" t="s">
        <v>761</v>
      </c>
      <c r="E28" s="1601"/>
      <c r="F28" s="705"/>
      <c r="G28" s="705"/>
      <c r="H28" s="705"/>
      <c r="I28" s="705"/>
      <c r="J28" s="705"/>
    </row>
    <row r="29" spans="1:10" x14ac:dyDescent="0.2">
      <c r="A29" s="143" t="s">
        <v>1038</v>
      </c>
      <c r="B29" s="68">
        <f>'Интерактивный прайс-лист'!$F$26*VLOOKUP(A29,last!$B$1:$C$1706,2,0)</f>
        <v>1812</v>
      </c>
      <c r="C29" s="111"/>
      <c r="D29" s="1600" t="s">
        <v>761</v>
      </c>
      <c r="E29" s="1601"/>
      <c r="F29" s="705"/>
      <c r="G29" s="705"/>
      <c r="H29" s="705"/>
      <c r="I29" s="705"/>
      <c r="J29" s="705"/>
    </row>
    <row r="30" spans="1:10" x14ac:dyDescent="0.2">
      <c r="A30" s="955" t="s">
        <v>1512</v>
      </c>
      <c r="B30" s="990">
        <f>'Интерактивный прайс-лист'!$F$26*VLOOKUP(A30,last!$B$1:$C$1706,2,0)</f>
        <v>524</v>
      </c>
      <c r="C30" s="960"/>
      <c r="D30" s="1600" t="s">
        <v>761</v>
      </c>
      <c r="E30" s="1601"/>
      <c r="F30" s="705"/>
      <c r="G30" s="705"/>
      <c r="H30" s="705"/>
      <c r="I30" s="705"/>
      <c r="J30" s="705"/>
    </row>
    <row r="31" spans="1:10" x14ac:dyDescent="0.2">
      <c r="A31" s="955" t="s">
        <v>1513</v>
      </c>
      <c r="B31" s="990">
        <f>'Интерактивный прайс-лист'!$F$26*VLOOKUP(A31,last!$B$1:$C$1706,2,0)</f>
        <v>669</v>
      </c>
      <c r="C31" s="960"/>
      <c r="D31" s="1600" t="s">
        <v>761</v>
      </c>
      <c r="E31" s="1601"/>
      <c r="F31" s="705"/>
      <c r="G31" s="705"/>
      <c r="H31" s="705"/>
      <c r="I31" s="705"/>
      <c r="J31" s="705"/>
    </row>
    <row r="32" spans="1:10" x14ac:dyDescent="0.2">
      <c r="A32" s="955" t="s">
        <v>1506</v>
      </c>
      <c r="B32" s="68">
        <f>'Интерактивный прайс-лист'!$F$26*VLOOKUP(A32,last!$B$1:$C$1706,2,0)</f>
        <v>549</v>
      </c>
      <c r="C32" s="111"/>
      <c r="D32" s="1600" t="s">
        <v>761</v>
      </c>
      <c r="E32" s="1601"/>
      <c r="F32" s="705"/>
      <c r="G32" s="705"/>
      <c r="H32" s="705"/>
      <c r="I32" s="705"/>
      <c r="J32" s="705"/>
    </row>
    <row r="33" spans="1:10" x14ac:dyDescent="0.2">
      <c r="A33" s="955" t="s">
        <v>1507</v>
      </c>
      <c r="B33" s="68">
        <f>'Интерактивный прайс-лист'!$F$26*VLOOKUP(A33,last!$B$1:$C$1706,2,0)</f>
        <v>622</v>
      </c>
      <c r="C33" s="111"/>
      <c r="D33" s="1600" t="s">
        <v>761</v>
      </c>
      <c r="E33" s="1601"/>
      <c r="F33" s="705"/>
      <c r="G33" s="705"/>
      <c r="H33" s="705"/>
      <c r="I33" s="705"/>
      <c r="J33" s="705"/>
    </row>
    <row r="34" spans="1:10" x14ac:dyDescent="0.2">
      <c r="A34" s="143" t="s">
        <v>1045</v>
      </c>
      <c r="B34" s="68">
        <f>'Интерактивный прайс-лист'!$F$26*VLOOKUP(A34,last!$B$1:$C$1706,2,0)</f>
        <v>669</v>
      </c>
      <c r="C34" s="111"/>
      <c r="D34" s="1600" t="s">
        <v>761</v>
      </c>
      <c r="E34" s="1601"/>
      <c r="F34" s="705"/>
      <c r="G34" s="705"/>
      <c r="H34" s="705"/>
      <c r="I34" s="705"/>
      <c r="J34" s="705"/>
    </row>
    <row r="35" spans="1:10" x14ac:dyDescent="0.2">
      <c r="A35" s="143" t="s">
        <v>1046</v>
      </c>
      <c r="B35" s="68">
        <f>'Интерактивный прайс-лист'!$F$26*VLOOKUP(A35,last!$B$1:$C$1706,2,0)</f>
        <v>785</v>
      </c>
      <c r="C35" s="111"/>
      <c r="D35" s="1600" t="s">
        <v>761</v>
      </c>
      <c r="E35" s="1601"/>
      <c r="F35" s="705"/>
      <c r="G35" s="705"/>
      <c r="H35" s="705"/>
      <c r="I35" s="705"/>
      <c r="J35" s="705"/>
    </row>
    <row r="36" spans="1:10" x14ac:dyDescent="0.2">
      <c r="A36" s="143" t="s">
        <v>1047</v>
      </c>
      <c r="B36" s="68">
        <f>'Интерактивный прайс-лист'!$F$26*VLOOKUP(A36,last!$B$1:$C$1706,2,0)</f>
        <v>1469</v>
      </c>
      <c r="C36" s="111"/>
      <c r="D36" s="1600" t="s">
        <v>761</v>
      </c>
      <c r="E36" s="1601"/>
      <c r="F36" s="705"/>
      <c r="G36" s="705"/>
      <c r="H36" s="705"/>
      <c r="I36" s="705"/>
      <c r="J36" s="705"/>
    </row>
    <row r="37" spans="1:10" x14ac:dyDescent="0.2">
      <c r="A37" s="143" t="s">
        <v>988</v>
      </c>
      <c r="B37" s="68">
        <f>'Интерактивный прайс-лист'!$F$26*VLOOKUP(A37,last!$B$1:$C$1706,2,0)</f>
        <v>1569</v>
      </c>
      <c r="C37" s="111"/>
      <c r="D37" s="1600" t="s">
        <v>761</v>
      </c>
      <c r="E37" s="1601"/>
      <c r="F37" s="705"/>
      <c r="G37" s="705"/>
      <c r="H37" s="705"/>
      <c r="I37" s="705"/>
      <c r="J37" s="705"/>
    </row>
    <row r="38" spans="1:10" ht="13.5" thickBot="1" x14ac:dyDescent="0.25">
      <c r="A38" s="208" t="s">
        <v>989</v>
      </c>
      <c r="B38" s="209">
        <f>'Интерактивный прайс-лист'!$F$26*VLOOKUP(A38,last!$B$1:$C$1706,2,0)</f>
        <v>1684</v>
      </c>
      <c r="C38" s="323"/>
      <c r="D38" s="1593" t="s">
        <v>761</v>
      </c>
      <c r="E38" s="1594"/>
      <c r="F38" s="705"/>
      <c r="G38" s="705"/>
      <c r="H38" s="705"/>
      <c r="I38" s="705"/>
      <c r="J38" s="705"/>
    </row>
    <row r="39" spans="1:10" ht="13.5" thickBot="1" x14ac:dyDescent="0.25">
      <c r="A39" s="1595" t="s">
        <v>767</v>
      </c>
      <c r="B39" s="1596"/>
      <c r="C39" s="1596"/>
      <c r="D39" s="1596"/>
      <c r="E39" s="1597"/>
      <c r="F39" s="705"/>
      <c r="G39" s="705"/>
      <c r="H39" s="705"/>
      <c r="I39" s="705"/>
      <c r="J39" s="705"/>
    </row>
    <row r="40" spans="1:10" x14ac:dyDescent="0.2">
      <c r="A40" s="204" t="s">
        <v>1091</v>
      </c>
      <c r="B40" s="205">
        <f>'Интерактивный прайс-лист'!$F$26*VLOOKUP(A40,last!$B$1:$C$1706,2,0)</f>
        <v>1418</v>
      </c>
      <c r="C40" s="322"/>
      <c r="D40" s="1598" t="s">
        <v>761</v>
      </c>
      <c r="E40" s="1599"/>
      <c r="F40" s="705"/>
      <c r="G40" s="705"/>
      <c r="H40" s="705"/>
      <c r="I40" s="705"/>
      <c r="J40" s="705"/>
    </row>
    <row r="41" spans="1:10" x14ac:dyDescent="0.2">
      <c r="A41" s="143" t="s">
        <v>1092</v>
      </c>
      <c r="B41" s="68">
        <f>'Интерактивный прайс-лист'!$F$26*VLOOKUP(A41,last!$B$1:$C$1706,2,0)</f>
        <v>1549</v>
      </c>
      <c r="C41" s="111"/>
      <c r="D41" s="1600" t="s">
        <v>761</v>
      </c>
      <c r="E41" s="1601"/>
      <c r="F41" s="705"/>
      <c r="G41" s="705"/>
      <c r="H41" s="705"/>
      <c r="I41" s="705"/>
      <c r="J41" s="705"/>
    </row>
    <row r="42" spans="1:10" x14ac:dyDescent="0.2">
      <c r="A42" s="143" t="s">
        <v>1093</v>
      </c>
      <c r="B42" s="68">
        <f>'Интерактивный прайс-лист'!$F$26*VLOOKUP(A42,last!$B$1:$C$1706,2,0)</f>
        <v>2910</v>
      </c>
      <c r="C42" s="111"/>
      <c r="D42" s="1600" t="s">
        <v>761</v>
      </c>
      <c r="E42" s="1601"/>
      <c r="F42" s="705"/>
      <c r="G42" s="705"/>
      <c r="H42" s="705"/>
      <c r="I42" s="705"/>
      <c r="J42" s="705"/>
    </row>
    <row r="43" spans="1:10" x14ac:dyDescent="0.2">
      <c r="A43" s="204" t="s">
        <v>406</v>
      </c>
      <c r="B43" s="205">
        <f>'Интерактивный прайс-лист'!$F$26*VLOOKUP(A43,last!$B$1:$C$1706,2,0)</f>
        <v>1031</v>
      </c>
      <c r="C43" s="322"/>
      <c r="D43" s="1598" t="s">
        <v>761</v>
      </c>
      <c r="E43" s="1599"/>
      <c r="F43" s="705"/>
      <c r="G43" s="705"/>
      <c r="H43" s="705"/>
      <c r="I43" s="705"/>
      <c r="J43" s="705"/>
    </row>
    <row r="44" spans="1:10" x14ac:dyDescent="0.2">
      <c r="A44" s="143" t="s">
        <v>407</v>
      </c>
      <c r="B44" s="68">
        <f>'Интерактивный прайс-лист'!$F$26*VLOOKUP(A44,last!$B$1:$C$1706,2,0)</f>
        <v>1160</v>
      </c>
      <c r="C44" s="111"/>
      <c r="D44" s="1600" t="s">
        <v>761</v>
      </c>
      <c r="E44" s="1601"/>
      <c r="F44" s="705"/>
      <c r="G44" s="705"/>
      <c r="H44" s="705"/>
      <c r="I44" s="705"/>
      <c r="J44" s="705"/>
    </row>
    <row r="45" spans="1:10" ht="13.5" thickBot="1" x14ac:dyDescent="0.25">
      <c r="A45" s="208" t="s">
        <v>408</v>
      </c>
      <c r="B45" s="209">
        <f>'Интерактивный прайс-лист'!$F$26*VLOOKUP(A45,last!$B$1:$C$1706,2,0)</f>
        <v>2066</v>
      </c>
      <c r="C45" s="323"/>
      <c r="D45" s="1593" t="s">
        <v>761</v>
      </c>
      <c r="E45" s="1594"/>
      <c r="F45" s="705"/>
      <c r="G45" s="705"/>
      <c r="H45" s="705"/>
      <c r="I45" s="705"/>
      <c r="J45" s="705"/>
    </row>
    <row r="46" spans="1:10" ht="13.5" thickBot="1" x14ac:dyDescent="0.25">
      <c r="A46" s="1595" t="s">
        <v>766</v>
      </c>
      <c r="B46" s="1596"/>
      <c r="C46" s="1596"/>
      <c r="D46" s="1596"/>
      <c r="E46" s="1597"/>
      <c r="F46" s="705"/>
      <c r="G46" s="705"/>
      <c r="H46" s="705"/>
      <c r="I46" s="705"/>
      <c r="J46" s="705"/>
    </row>
    <row r="47" spans="1:10" x14ac:dyDescent="0.2">
      <c r="A47" s="324" t="s">
        <v>305</v>
      </c>
      <c r="B47" s="205">
        <f>'Интерактивный прайс-лист'!$F$26*VLOOKUP(A47,last!$B$1:$C$1706,2,0)</f>
        <v>771</v>
      </c>
      <c r="C47" s="58"/>
      <c r="D47" s="1598" t="s">
        <v>761</v>
      </c>
      <c r="E47" s="1599"/>
      <c r="F47" s="705"/>
      <c r="G47" s="705"/>
      <c r="H47" s="705"/>
      <c r="I47" s="705"/>
      <c r="J47" s="705"/>
    </row>
    <row r="48" spans="1:10" x14ac:dyDescent="0.2">
      <c r="A48" s="325" t="s">
        <v>306</v>
      </c>
      <c r="B48" s="68">
        <f>'Интерактивный прайс-лист'!$F$26*VLOOKUP(A48,last!$B$1:$C$1706,2,0)</f>
        <v>873</v>
      </c>
      <c r="C48" s="62"/>
      <c r="D48" s="1600" t="s">
        <v>761</v>
      </c>
      <c r="E48" s="1601"/>
      <c r="F48" s="705"/>
      <c r="G48" s="705"/>
      <c r="H48" s="705"/>
      <c r="I48" s="705"/>
      <c r="J48" s="705"/>
    </row>
    <row r="49" spans="1:10" ht="13.5" thickBot="1" x14ac:dyDescent="0.25">
      <c r="A49" s="325" t="s">
        <v>307</v>
      </c>
      <c r="B49" s="68">
        <f>'Интерактивный прайс-лист'!$F$26*VLOOKUP(A49,last!$B$1:$C$1706,2,0)</f>
        <v>1541</v>
      </c>
      <c r="C49" s="62"/>
      <c r="D49" s="1600" t="s">
        <v>761</v>
      </c>
      <c r="E49" s="1601"/>
      <c r="F49" s="705"/>
      <c r="G49" s="705"/>
      <c r="H49" s="705"/>
      <c r="I49" s="705"/>
      <c r="J49" s="705"/>
    </row>
    <row r="50" spans="1:10" ht="13.5" thickBot="1" x14ac:dyDescent="0.25">
      <c r="A50" s="1595" t="s">
        <v>776</v>
      </c>
      <c r="B50" s="1596"/>
      <c r="C50" s="1596"/>
      <c r="D50" s="1596"/>
      <c r="E50" s="1597"/>
      <c r="F50" s="705"/>
      <c r="G50" s="705"/>
      <c r="H50" s="705"/>
      <c r="I50" s="705"/>
      <c r="J50" s="705"/>
    </row>
    <row r="51" spans="1:10" x14ac:dyDescent="0.2">
      <c r="A51" s="326" t="s">
        <v>355</v>
      </c>
      <c r="B51" s="205">
        <f>'Интерактивный прайс-лист'!$F$26*VLOOKUP(A51,last!$B$1:$C$1706,2,0)</f>
        <v>771</v>
      </c>
      <c r="C51" s="327"/>
      <c r="D51" s="1598" t="s">
        <v>761</v>
      </c>
      <c r="E51" s="1599"/>
      <c r="F51" s="705"/>
      <c r="G51" s="705"/>
      <c r="H51" s="705"/>
      <c r="I51" s="705"/>
      <c r="J51" s="705"/>
    </row>
    <row r="52" spans="1:10" x14ac:dyDescent="0.2">
      <c r="A52" s="328" t="s">
        <v>356</v>
      </c>
      <c r="B52" s="68">
        <f>'Интерактивный прайс-лист'!$F$26*VLOOKUP(A52,last!$B$1:$C$1706,2,0)</f>
        <v>873</v>
      </c>
      <c r="C52" s="227"/>
      <c r="D52" s="1600" t="s">
        <v>761</v>
      </c>
      <c r="E52" s="1601"/>
      <c r="F52" s="705"/>
      <c r="G52" s="705"/>
      <c r="H52" s="705"/>
      <c r="I52" s="705"/>
      <c r="J52" s="705"/>
    </row>
    <row r="53" spans="1:10" x14ac:dyDescent="0.2">
      <c r="A53" s="328" t="s">
        <v>357</v>
      </c>
      <c r="B53" s="68">
        <f>'Интерактивный прайс-лист'!$F$26*VLOOKUP(A53,last!$B$1:$C$1706,2,0)</f>
        <v>976</v>
      </c>
      <c r="C53" s="227"/>
      <c r="D53" s="1600" t="s">
        <v>761</v>
      </c>
      <c r="E53" s="1601"/>
      <c r="F53" s="705"/>
      <c r="G53" s="705"/>
      <c r="H53" s="705"/>
      <c r="I53" s="705"/>
      <c r="J53" s="705"/>
    </row>
    <row r="54" spans="1:10" x14ac:dyDescent="0.2">
      <c r="A54" s="328" t="s">
        <v>358</v>
      </c>
      <c r="B54" s="68">
        <f>'Интерактивный прайс-лист'!$F$26*VLOOKUP(A54,last!$B$1:$C$1706,2,0)</f>
        <v>1079</v>
      </c>
      <c r="C54" s="227"/>
      <c r="D54" s="1600" t="s">
        <v>761</v>
      </c>
      <c r="E54" s="1601"/>
      <c r="F54" s="705"/>
      <c r="G54" s="705"/>
      <c r="H54" s="705"/>
      <c r="I54" s="705"/>
      <c r="J54" s="705"/>
    </row>
    <row r="55" spans="1:10" x14ac:dyDescent="0.2">
      <c r="A55" s="328" t="s">
        <v>1525</v>
      </c>
      <c r="B55" s="68">
        <f>'Интерактивный прайс-лист'!$F$26*VLOOKUP(A55,last!$B$1:$C$1706,2,0)</f>
        <v>1516</v>
      </c>
      <c r="C55" s="227"/>
      <c r="D55" s="586" t="s">
        <v>139</v>
      </c>
      <c r="E55" s="495">
        <f>'Интерактивный прайс-лист'!$F$26*VLOOKUP(D55,last!$B$1:$C$1706,2,0)</f>
        <v>94</v>
      </c>
      <c r="F55" s="705"/>
      <c r="G55" s="705"/>
      <c r="H55" s="705"/>
      <c r="I55" s="705"/>
      <c r="J55" s="705"/>
    </row>
    <row r="56" spans="1:10" x14ac:dyDescent="0.2">
      <c r="A56" s="328" t="s">
        <v>1526</v>
      </c>
      <c r="B56" s="68">
        <f>'Интерактивный прайс-лист'!$F$26*VLOOKUP(A56,last!$B$1:$C$1706,2,0)</f>
        <v>1632</v>
      </c>
      <c r="C56" s="227"/>
      <c r="D56" s="1085" t="s">
        <v>1524</v>
      </c>
      <c r="E56" s="492">
        <f>'Интерактивный прайс-лист'!$F$26*VLOOKUP(D56,last!$B$1:$C$1706,2,0)</f>
        <v>267</v>
      </c>
      <c r="F56" s="705"/>
      <c r="G56" s="705"/>
      <c r="H56" s="705"/>
      <c r="I56" s="705"/>
      <c r="J56" s="705"/>
    </row>
    <row r="57" spans="1:10" ht="13.5" thickBot="1" x14ac:dyDescent="0.25">
      <c r="A57" s="329" t="s">
        <v>1527</v>
      </c>
      <c r="B57" s="209">
        <f>'Интерактивный прайс-лист'!$F$26*VLOOKUP(A57,last!$B$1:$C$1706,2,0)</f>
        <v>1659</v>
      </c>
      <c r="C57" s="330"/>
      <c r="D57" s="587" t="s">
        <v>777</v>
      </c>
      <c r="E57" s="496"/>
      <c r="F57" s="705"/>
      <c r="G57" s="705"/>
      <c r="H57" s="705"/>
      <c r="I57" s="705"/>
      <c r="J57" s="705"/>
    </row>
    <row r="58" spans="1:10" ht="13.5" thickBot="1" x14ac:dyDescent="0.25">
      <c r="A58" s="1656" t="s">
        <v>793</v>
      </c>
      <c r="B58" s="1657"/>
      <c r="C58" s="1657"/>
      <c r="D58" s="1657"/>
      <c r="E58" s="1658"/>
      <c r="F58" s="705"/>
      <c r="G58" s="705"/>
      <c r="H58" s="705"/>
      <c r="I58" s="705"/>
      <c r="J58" s="705"/>
    </row>
    <row r="59" spans="1:10" x14ac:dyDescent="0.2">
      <c r="A59" s="326" t="s">
        <v>1541</v>
      </c>
      <c r="B59" s="205">
        <f>'Интерактивный прайс-лист'!$F$26*VLOOKUP(A59,last!$B$1:$C$1706,2,0)</f>
        <v>974</v>
      </c>
      <c r="C59" s="1659">
        <f>B59+B60</f>
        <v>1468</v>
      </c>
      <c r="D59" s="484"/>
      <c r="E59" s="506"/>
      <c r="F59" s="705"/>
      <c r="G59" s="705"/>
      <c r="H59" s="705"/>
      <c r="I59" s="705"/>
      <c r="J59" s="705"/>
    </row>
    <row r="60" spans="1:10" x14ac:dyDescent="0.2">
      <c r="A60" s="331" t="s">
        <v>172</v>
      </c>
      <c r="B60" s="68">
        <f>'Интерактивный прайс-лист'!$F$26*VLOOKUP(A60,last!$B$1:$C$1706,2,0)</f>
        <v>494</v>
      </c>
      <c r="C60" s="1660"/>
      <c r="D60" s="549" t="s">
        <v>139</v>
      </c>
      <c r="E60" s="492">
        <f>'Интерактивный прайс-лист'!$F$26*VLOOKUP(D60,last!$B$1:$C$1706,2,0)</f>
        <v>94</v>
      </c>
      <c r="F60" s="705"/>
      <c r="G60" s="705"/>
      <c r="H60" s="705"/>
      <c r="I60" s="705"/>
      <c r="J60" s="705"/>
    </row>
    <row r="61" spans="1:10" x14ac:dyDescent="0.2">
      <c r="A61" s="328" t="s">
        <v>1542</v>
      </c>
      <c r="B61" s="68">
        <f>'Интерактивный прайс-лист'!$F$26*VLOOKUP(A61,last!$B$1:$C$1706,2,0)</f>
        <v>1027</v>
      </c>
      <c r="C61" s="1660">
        <f>B61+B62</f>
        <v>1521</v>
      </c>
      <c r="D61" s="588" t="s">
        <v>777</v>
      </c>
      <c r="E61" s="492"/>
      <c r="F61" s="705"/>
      <c r="G61" s="705"/>
      <c r="H61" s="705"/>
      <c r="I61" s="705"/>
      <c r="J61" s="705"/>
    </row>
    <row r="62" spans="1:10" x14ac:dyDescent="0.2">
      <c r="A62" s="331" t="s">
        <v>172</v>
      </c>
      <c r="B62" s="68">
        <f>'Интерактивный прайс-лист'!$F$26*VLOOKUP(A62,last!$B$1:$C$1706,2,0)</f>
        <v>494</v>
      </c>
      <c r="C62" s="1660"/>
      <c r="D62" s="1085" t="s">
        <v>1524</v>
      </c>
      <c r="E62" s="492">
        <f>'Интерактивный прайс-лист'!$F$26*VLOOKUP(D62,last!$B$1:$C$1706,2,0)</f>
        <v>267</v>
      </c>
      <c r="F62" s="705"/>
      <c r="G62" s="705"/>
      <c r="H62" s="705"/>
      <c r="I62" s="705"/>
      <c r="J62" s="705"/>
    </row>
    <row r="63" spans="1:10" x14ac:dyDescent="0.2">
      <c r="A63" s="328" t="s">
        <v>1543</v>
      </c>
      <c r="B63" s="68">
        <f>'Интерактивный прайс-лист'!$F$26*VLOOKUP(A63,last!$B$1:$C$1706,2,0)</f>
        <v>1175</v>
      </c>
      <c r="C63" s="1660">
        <f>B63+B64</f>
        <v>1669</v>
      </c>
      <c r="D63" s="588" t="s">
        <v>777</v>
      </c>
      <c r="E63" s="492"/>
      <c r="F63" s="705"/>
      <c r="G63" s="705"/>
      <c r="H63" s="705"/>
      <c r="I63" s="705"/>
      <c r="J63" s="705"/>
    </row>
    <row r="64" spans="1:10" x14ac:dyDescent="0.2">
      <c r="A64" s="331" t="s">
        <v>172</v>
      </c>
      <c r="B64" s="68">
        <f>'Интерактивный прайс-лист'!$F$26*VLOOKUP(A64,last!$B$1:$C$1706,2,0)</f>
        <v>494</v>
      </c>
      <c r="C64" s="1660"/>
      <c r="D64" s="549" t="s">
        <v>152</v>
      </c>
      <c r="E64" s="492">
        <f>'Интерактивный прайс-лист'!$F$26*VLOOKUP(D64,last!$B$1:$C$1706,2,0)</f>
        <v>216</v>
      </c>
      <c r="F64" s="705"/>
      <c r="G64" s="705"/>
      <c r="H64" s="705"/>
      <c r="I64" s="705"/>
      <c r="J64" s="705"/>
    </row>
    <row r="65" spans="1:10" x14ac:dyDescent="0.2">
      <c r="A65" s="328" t="s">
        <v>1544</v>
      </c>
      <c r="B65" s="68">
        <f>'Интерактивный прайс-лист'!$F$26*VLOOKUP(A65,last!$B$1:$C$1706,2,0)</f>
        <v>1225</v>
      </c>
      <c r="C65" s="1660">
        <f>B65+B66</f>
        <v>1719</v>
      </c>
      <c r="D65" s="589" t="s">
        <v>779</v>
      </c>
      <c r="E65" s="492"/>
      <c r="F65" s="705"/>
      <c r="G65" s="705"/>
      <c r="H65" s="705"/>
      <c r="I65" s="705"/>
      <c r="J65" s="705"/>
    </row>
    <row r="66" spans="1:10" ht="13.5" thickBot="1" x14ac:dyDescent="0.25">
      <c r="A66" s="332" t="s">
        <v>172</v>
      </c>
      <c r="B66" s="209">
        <f>'Интерактивный прайс-лист'!$F$26*VLOOKUP(A66,last!$B$1:$C$1706,2,0)</f>
        <v>494</v>
      </c>
      <c r="C66" s="1661"/>
      <c r="D66" s="485"/>
      <c r="E66" s="496"/>
      <c r="F66" s="705"/>
      <c r="G66" s="705"/>
      <c r="H66" s="705"/>
      <c r="I66" s="705"/>
      <c r="J66" s="705"/>
    </row>
    <row r="67" spans="1:10" ht="13.5" thickBot="1" x14ac:dyDescent="0.25">
      <c r="A67" s="1656" t="s">
        <v>780</v>
      </c>
      <c r="B67" s="1657"/>
      <c r="C67" s="1657"/>
      <c r="D67" s="1657"/>
      <c r="E67" s="1658"/>
      <c r="F67" s="705"/>
      <c r="G67" s="705"/>
      <c r="H67" s="705"/>
      <c r="I67" s="705"/>
      <c r="J67" s="705"/>
    </row>
    <row r="68" spans="1:10" x14ac:dyDescent="0.2">
      <c r="A68" s="326" t="s">
        <v>1545</v>
      </c>
      <c r="B68" s="205">
        <f>'Интерактивный прайс-лист'!$F$26*VLOOKUP(A68,last!$B$1:$C$1706,2,0)</f>
        <v>1051</v>
      </c>
      <c r="C68" s="1659">
        <f>B68+B69</f>
        <v>1545</v>
      </c>
      <c r="D68" s="484"/>
      <c r="E68" s="491"/>
      <c r="F68" s="705"/>
      <c r="G68" s="705"/>
      <c r="H68" s="705"/>
      <c r="I68" s="705"/>
      <c r="J68" s="705"/>
    </row>
    <row r="69" spans="1:10" x14ac:dyDescent="0.2">
      <c r="A69" s="331" t="s">
        <v>1552</v>
      </c>
      <c r="B69" s="68">
        <f>'Интерактивный прайс-лист'!$F$26*VLOOKUP(A69,last!$B$1:$C$1706,2,0)</f>
        <v>494</v>
      </c>
      <c r="C69" s="1660"/>
      <c r="D69" s="1085"/>
      <c r="E69" s="492"/>
      <c r="F69" s="705"/>
      <c r="G69" s="705"/>
      <c r="H69" s="705"/>
      <c r="I69" s="705"/>
      <c r="J69" s="705"/>
    </row>
    <row r="70" spans="1:10" x14ac:dyDescent="0.2">
      <c r="A70" s="328" t="s">
        <v>1546</v>
      </c>
      <c r="B70" s="68">
        <f>'Интерактивный прайс-лист'!$F$26*VLOOKUP(A70,last!$B$1:$C$1706,2,0)</f>
        <v>1175</v>
      </c>
      <c r="C70" s="1660">
        <f>B70+B71</f>
        <v>1669</v>
      </c>
      <c r="D70" s="588"/>
      <c r="E70" s="492"/>
      <c r="F70" s="705"/>
      <c r="G70" s="705"/>
      <c r="H70" s="705"/>
      <c r="I70" s="705"/>
      <c r="J70" s="705"/>
    </row>
    <row r="71" spans="1:10" ht="12.75" customHeight="1" x14ac:dyDescent="0.2">
      <c r="A71" s="331" t="s">
        <v>1552</v>
      </c>
      <c r="B71" s="68">
        <f>'Интерактивный прайс-лист'!$F$26*VLOOKUP(A71,last!$B$1:$C$1706,2,0)</f>
        <v>494</v>
      </c>
      <c r="C71" s="1660"/>
      <c r="D71" s="1085" t="s">
        <v>139</v>
      </c>
      <c r="E71" s="492">
        <f>'Интерактивный прайс-лист'!$F$26*VLOOKUP(D71,last!$B$1:$C$1706,2,0)</f>
        <v>94</v>
      </c>
      <c r="F71" s="705"/>
      <c r="G71" s="705"/>
      <c r="H71" s="705"/>
      <c r="I71" s="705"/>
      <c r="J71" s="705"/>
    </row>
    <row r="72" spans="1:10" x14ac:dyDescent="0.2">
      <c r="A72" s="328" t="s">
        <v>1547</v>
      </c>
      <c r="B72" s="68">
        <f>'Интерактивный прайс-лист'!$F$26*VLOOKUP(A72,last!$B$1:$C$1706,2,0)</f>
        <v>1225</v>
      </c>
      <c r="C72" s="1660">
        <f>B72+B73</f>
        <v>1719</v>
      </c>
      <c r="D72" s="588" t="s">
        <v>777</v>
      </c>
      <c r="E72" s="492"/>
      <c r="F72" s="705"/>
      <c r="G72" s="705"/>
      <c r="H72" s="705"/>
      <c r="I72" s="705"/>
      <c r="J72" s="705"/>
    </row>
    <row r="73" spans="1:10" x14ac:dyDescent="0.2">
      <c r="A73" s="331" t="s">
        <v>1552</v>
      </c>
      <c r="B73" s="68">
        <f>'Интерактивный прайс-лист'!$F$26*VLOOKUP(A73,last!$B$1:$C$1706,2,0)</f>
        <v>494</v>
      </c>
      <c r="C73" s="1660"/>
      <c r="D73" s="588"/>
      <c r="E73" s="492"/>
      <c r="F73" s="705"/>
      <c r="G73" s="705"/>
      <c r="H73" s="705"/>
      <c r="I73" s="705"/>
      <c r="J73" s="705"/>
    </row>
    <row r="74" spans="1:10" x14ac:dyDescent="0.2">
      <c r="A74" s="328" t="s">
        <v>1545</v>
      </c>
      <c r="B74" s="68">
        <f>'Интерактивный прайс-лист'!$F$26*VLOOKUP(A74,last!$B$1:$C$1706,2,0)</f>
        <v>1051</v>
      </c>
      <c r="C74" s="1660">
        <f>B74+B75</f>
        <v>1590</v>
      </c>
      <c r="D74" s="549"/>
      <c r="E74" s="492"/>
      <c r="F74" s="705"/>
      <c r="G74" s="705"/>
      <c r="H74" s="705"/>
      <c r="I74" s="705"/>
      <c r="J74" s="705"/>
    </row>
    <row r="75" spans="1:10" x14ac:dyDescent="0.2">
      <c r="A75" s="331" t="s">
        <v>1555</v>
      </c>
      <c r="B75" s="68">
        <f>'Интерактивный прайс-лист'!$F$26*VLOOKUP(A75,last!$B$1:$C$1706,2,0)</f>
        <v>539</v>
      </c>
      <c r="C75" s="1660"/>
      <c r="D75" s="549"/>
      <c r="E75" s="492"/>
      <c r="F75" s="705"/>
      <c r="G75" s="705"/>
      <c r="H75" s="705"/>
      <c r="I75" s="705"/>
      <c r="J75" s="705"/>
    </row>
    <row r="76" spans="1:10" x14ac:dyDescent="0.2">
      <c r="A76" s="328" t="s">
        <v>1546</v>
      </c>
      <c r="B76" s="68">
        <f>'Интерактивный прайс-лист'!$F$26*VLOOKUP(A76,last!$B$1:$C$1706,2,0)</f>
        <v>1175</v>
      </c>
      <c r="C76" s="1660">
        <f>B76+B77</f>
        <v>1714</v>
      </c>
      <c r="D76" s="1085" t="s">
        <v>1524</v>
      </c>
      <c r="E76" s="492">
        <f>'Интерактивный прайс-лист'!$F$26*VLOOKUP(D76,last!$B$1:$C$1706,2,0)</f>
        <v>267</v>
      </c>
      <c r="F76" s="705"/>
      <c r="G76" s="705"/>
      <c r="H76" s="705"/>
      <c r="I76" s="705"/>
      <c r="J76" s="705"/>
    </row>
    <row r="77" spans="1:10" ht="12.75" customHeight="1" x14ac:dyDescent="0.2">
      <c r="A77" s="331" t="s">
        <v>1555</v>
      </c>
      <c r="B77" s="68">
        <f>'Интерактивный прайс-лист'!$F$26*VLOOKUP(A77,last!$B$1:$C$1706,2,0)</f>
        <v>539</v>
      </c>
      <c r="C77" s="1660"/>
      <c r="D77" s="588" t="s">
        <v>777</v>
      </c>
      <c r="E77" s="492"/>
      <c r="F77" s="705"/>
      <c r="G77" s="705"/>
      <c r="H77" s="705"/>
      <c r="I77" s="705"/>
      <c r="J77" s="705"/>
    </row>
    <row r="78" spans="1:10" x14ac:dyDescent="0.2">
      <c r="A78" s="328" t="s">
        <v>1547</v>
      </c>
      <c r="B78" s="68">
        <f>'Интерактивный прайс-лист'!$F$26*VLOOKUP(A78,last!$B$1:$C$1706,2,0)</f>
        <v>1225</v>
      </c>
      <c r="C78" s="1660">
        <f>B78+B79</f>
        <v>1764</v>
      </c>
      <c r="D78" s="590"/>
      <c r="E78" s="492"/>
      <c r="F78" s="705"/>
      <c r="G78" s="705"/>
      <c r="H78" s="705"/>
      <c r="I78" s="705"/>
      <c r="J78" s="705"/>
    </row>
    <row r="79" spans="1:10" x14ac:dyDescent="0.2">
      <c r="A79" s="332" t="s">
        <v>1555</v>
      </c>
      <c r="B79" s="209">
        <f>'Интерактивный прайс-лист'!$F$26*VLOOKUP(A79,last!$B$1:$C$1706,2,0)</f>
        <v>539</v>
      </c>
      <c r="C79" s="1661"/>
      <c r="D79" s="589"/>
      <c r="E79" s="592"/>
      <c r="F79" s="705"/>
      <c r="G79" s="705"/>
      <c r="H79" s="705"/>
      <c r="I79" s="705"/>
      <c r="J79" s="705"/>
    </row>
    <row r="80" spans="1:10" x14ac:dyDescent="0.2">
      <c r="A80" s="328" t="s">
        <v>1545</v>
      </c>
      <c r="B80" s="68">
        <f>'Интерактивный прайс-лист'!$F$26*VLOOKUP(A80,last!$B$1:$C$1706,2,0)</f>
        <v>1051</v>
      </c>
      <c r="C80" s="1660">
        <f>B80+B81</f>
        <v>2228</v>
      </c>
      <c r="D80" s="549"/>
      <c r="E80" s="492"/>
      <c r="F80" s="705"/>
      <c r="G80" s="705"/>
      <c r="H80" s="705"/>
      <c r="I80" s="705"/>
      <c r="J80" s="705"/>
    </row>
    <row r="81" spans="1:10" x14ac:dyDescent="0.2">
      <c r="A81" s="331" t="s">
        <v>1556</v>
      </c>
      <c r="B81" s="68">
        <f>'Интерактивный прайс-лист'!$F$26*VLOOKUP(A81,last!$B$1:$C$1706,2,0)</f>
        <v>1177</v>
      </c>
      <c r="C81" s="1660"/>
      <c r="D81" s="549"/>
      <c r="E81" s="492"/>
      <c r="F81" s="705"/>
      <c r="G81" s="705"/>
      <c r="H81" s="705"/>
      <c r="I81" s="705"/>
      <c r="J81" s="705"/>
    </row>
    <row r="82" spans="1:10" x14ac:dyDescent="0.2">
      <c r="A82" s="328" t="s">
        <v>1546</v>
      </c>
      <c r="B82" s="68">
        <f>'Интерактивный прайс-лист'!$F$26*VLOOKUP(A82,last!$B$1:$C$1706,2,0)</f>
        <v>1175</v>
      </c>
      <c r="C82" s="1660">
        <f>B82+B83</f>
        <v>2352</v>
      </c>
      <c r="D82" s="1085" t="s">
        <v>1777</v>
      </c>
      <c r="E82" s="492">
        <f>'Интерактивный прайс-лист'!$F$26*VLOOKUP(D82,last!$B$1:$C$1706,2,0)</f>
        <v>191</v>
      </c>
      <c r="F82" s="705"/>
      <c r="G82" s="705"/>
      <c r="H82" s="705"/>
      <c r="I82" s="705"/>
      <c r="J82" s="705"/>
    </row>
    <row r="83" spans="1:10" ht="12.75" customHeight="1" x14ac:dyDescent="0.2">
      <c r="A83" s="331" t="s">
        <v>1556</v>
      </c>
      <c r="B83" s="68">
        <f>'Интерактивный прайс-лист'!$F$26*VLOOKUP(A83,last!$B$1:$C$1706,2,0)</f>
        <v>1177</v>
      </c>
      <c r="C83" s="1660"/>
      <c r="D83" s="588" t="s">
        <v>779</v>
      </c>
      <c r="E83" s="492"/>
      <c r="F83" s="705"/>
      <c r="G83" s="705"/>
      <c r="H83" s="705"/>
      <c r="I83" s="705"/>
      <c r="J83" s="705"/>
    </row>
    <row r="84" spans="1:10" x14ac:dyDescent="0.2">
      <c r="A84" s="328" t="s">
        <v>1547</v>
      </c>
      <c r="B84" s="68">
        <f>'Интерактивный прайс-лист'!$F$26*VLOOKUP(A84,last!$B$1:$C$1706,2,0)</f>
        <v>1225</v>
      </c>
      <c r="C84" s="1660">
        <f>B84+B85</f>
        <v>2402</v>
      </c>
      <c r="D84" s="590"/>
      <c r="E84" s="492"/>
      <c r="F84" s="705"/>
      <c r="G84" s="705"/>
      <c r="H84" s="705"/>
      <c r="I84" s="705"/>
      <c r="J84" s="705"/>
    </row>
    <row r="85" spans="1:10" ht="13.5" thickBot="1" x14ac:dyDescent="0.25">
      <c r="A85" s="332" t="s">
        <v>1556</v>
      </c>
      <c r="B85" s="209">
        <f>'Интерактивный прайс-лист'!$F$26*VLOOKUP(A85,last!$B$1:$C$1706,2,0)</f>
        <v>1177</v>
      </c>
      <c r="C85" s="1661"/>
      <c r="D85" s="591"/>
      <c r="E85" s="496"/>
      <c r="F85" s="705"/>
      <c r="G85" s="705"/>
      <c r="H85" s="705"/>
      <c r="I85" s="705"/>
      <c r="J85" s="705"/>
    </row>
    <row r="86" spans="1:10" ht="13.5" thickBot="1" x14ac:dyDescent="0.25">
      <c r="A86" s="1656" t="s">
        <v>781</v>
      </c>
      <c r="B86" s="1657"/>
      <c r="C86" s="1657"/>
      <c r="D86" s="1657"/>
      <c r="E86" s="1658"/>
      <c r="F86" s="705"/>
      <c r="G86" s="705"/>
      <c r="H86" s="705"/>
      <c r="I86" s="705"/>
      <c r="J86" s="705"/>
    </row>
    <row r="87" spans="1:10" x14ac:dyDescent="0.2">
      <c r="A87" s="326" t="s">
        <v>1564</v>
      </c>
      <c r="B87" s="205">
        <f>'Интерактивный прайс-лист'!$F$26*VLOOKUP(A87,last!$B$1:$C$1706,2,0)</f>
        <v>1235</v>
      </c>
      <c r="C87" s="327"/>
      <c r="D87" s="484" t="s">
        <v>139</v>
      </c>
      <c r="E87" s="487">
        <f>'Интерактивный прайс-лист'!$F$26*VLOOKUP(D87,last!$B$1:$C$1706,2,0)</f>
        <v>94</v>
      </c>
      <c r="F87" s="705"/>
      <c r="G87" s="705"/>
      <c r="H87" s="705"/>
      <c r="I87" s="705"/>
      <c r="J87" s="705"/>
    </row>
    <row r="88" spans="1:10" x14ac:dyDescent="0.2">
      <c r="A88" s="328" t="s">
        <v>1565</v>
      </c>
      <c r="B88" s="68">
        <f>'Интерактивный прайс-лист'!$F$26*VLOOKUP(A88,last!$B$1:$C$1706,2,0)</f>
        <v>1384</v>
      </c>
      <c r="C88" s="227"/>
      <c r="D88" s="1085" t="s">
        <v>1524</v>
      </c>
      <c r="E88" s="488">
        <f>'Интерактивный прайс-лист'!$F$26*VLOOKUP(D88,last!$B$1:$C$1706,2,0)</f>
        <v>267</v>
      </c>
      <c r="F88" s="705"/>
      <c r="G88" s="705"/>
      <c r="H88" s="705"/>
      <c r="I88" s="705"/>
      <c r="J88" s="705"/>
    </row>
    <row r="89" spans="1:10" ht="13.5" customHeight="1" thickBot="1" x14ac:dyDescent="0.25">
      <c r="A89" s="333" t="s">
        <v>1566</v>
      </c>
      <c r="B89" s="71">
        <f>'Интерактивный прайс-лист'!$F$26*VLOOKUP(A89,last!$B$1:$C$1706,2,0)</f>
        <v>1436</v>
      </c>
      <c r="C89" s="334"/>
      <c r="D89" s="485" t="s">
        <v>156</v>
      </c>
      <c r="E89" s="490">
        <f>'Интерактивный прайс-лист'!$F$26*VLOOKUP(D89,last!$B$1:$C$1706,2,0)</f>
        <v>362</v>
      </c>
      <c r="F89" s="705"/>
      <c r="G89" s="705"/>
      <c r="H89" s="705"/>
      <c r="I89" s="705"/>
      <c r="J89" s="705"/>
    </row>
    <row r="90" spans="1:10" x14ac:dyDescent="0.2">
      <c r="A90" s="705"/>
      <c r="B90" s="705"/>
      <c r="C90" s="705"/>
      <c r="D90" s="764"/>
      <c r="E90" s="705"/>
      <c r="F90" s="705"/>
      <c r="G90" s="705"/>
      <c r="H90" s="705"/>
      <c r="I90" s="705"/>
      <c r="J90" s="705"/>
    </row>
    <row r="91" spans="1:10" x14ac:dyDescent="0.2">
      <c r="A91" s="705" t="s">
        <v>1572</v>
      </c>
      <c r="B91" s="705"/>
      <c r="C91" s="705"/>
      <c r="D91" s="1210"/>
      <c r="E91" s="705"/>
      <c r="F91" s="705"/>
      <c r="G91" s="705"/>
      <c r="H91" s="705"/>
      <c r="I91" s="705"/>
      <c r="J91" s="705"/>
    </row>
    <row r="92" spans="1:10" x14ac:dyDescent="0.2">
      <c r="A92" s="705"/>
      <c r="B92" s="705"/>
      <c r="C92" s="705"/>
      <c r="D92" s="1210"/>
      <c r="E92" s="705"/>
      <c r="F92" s="705"/>
      <c r="G92" s="705"/>
      <c r="H92" s="705"/>
      <c r="I92" s="705"/>
      <c r="J92" s="705"/>
    </row>
    <row r="93" spans="1:10" x14ac:dyDescent="0.2">
      <c r="A93" s="705" t="s">
        <v>1774</v>
      </c>
      <c r="B93" s="705"/>
      <c r="C93" s="705"/>
      <c r="D93" s="1210"/>
      <c r="E93" s="705"/>
      <c r="F93" s="705"/>
      <c r="G93" s="705"/>
      <c r="H93" s="705"/>
      <c r="I93" s="705"/>
      <c r="J93" s="705"/>
    </row>
    <row r="94" spans="1:10" x14ac:dyDescent="0.2">
      <c r="A94" s="1221" t="s">
        <v>1775</v>
      </c>
      <c r="B94" s="705"/>
      <c r="C94" s="705"/>
      <c r="D94" s="1210"/>
      <c r="E94" s="705"/>
      <c r="F94" s="705"/>
      <c r="G94" s="705"/>
      <c r="H94" s="705"/>
      <c r="I94" s="705"/>
      <c r="J94" s="705"/>
    </row>
    <row r="95" spans="1:10" x14ac:dyDescent="0.2">
      <c r="A95" s="705"/>
      <c r="B95" s="705"/>
      <c r="C95" s="705"/>
      <c r="D95" s="1210"/>
      <c r="E95" s="705"/>
      <c r="F95" s="705"/>
      <c r="G95" s="705"/>
      <c r="H95" s="705"/>
      <c r="I95" s="705"/>
      <c r="J95" s="705"/>
    </row>
    <row r="96" spans="1:10" x14ac:dyDescent="0.2">
      <c r="A96" s="705"/>
      <c r="B96" s="705"/>
      <c r="C96" s="705"/>
      <c r="D96" s="1210"/>
      <c r="E96" s="705"/>
      <c r="F96" s="705"/>
      <c r="G96" s="705"/>
      <c r="H96" s="705"/>
      <c r="I96" s="705"/>
      <c r="J96" s="705"/>
    </row>
    <row r="97" spans="1:10" x14ac:dyDescent="0.2">
      <c r="A97" s="705"/>
      <c r="B97" s="705"/>
      <c r="C97" s="705"/>
      <c r="D97" s="1210"/>
      <c r="E97" s="705"/>
      <c r="F97" s="705"/>
      <c r="G97" s="705"/>
      <c r="H97" s="705"/>
      <c r="I97" s="705"/>
      <c r="J97" s="705"/>
    </row>
  </sheetData>
  <sheetProtection password="CC0B" sheet="1" objects="1" scenarios="1"/>
  <mergeCells count="62">
    <mergeCell ref="C63:C64"/>
    <mergeCell ref="C65:C66"/>
    <mergeCell ref="A67:E67"/>
    <mergeCell ref="A50:E50"/>
    <mergeCell ref="A58:E58"/>
    <mergeCell ref="C59:C60"/>
    <mergeCell ref="C61:C62"/>
    <mergeCell ref="D51:E51"/>
    <mergeCell ref="D52:E52"/>
    <mergeCell ref="D53:E53"/>
    <mergeCell ref="D54:E54"/>
    <mergeCell ref="A86:E86"/>
    <mergeCell ref="C68:C69"/>
    <mergeCell ref="C70:C71"/>
    <mergeCell ref="C72:C73"/>
    <mergeCell ref="C74:C75"/>
    <mergeCell ref="C76:C77"/>
    <mergeCell ref="C84:C85"/>
    <mergeCell ref="C78:C79"/>
    <mergeCell ref="C80:C81"/>
    <mergeCell ref="C82:C83"/>
    <mergeCell ref="D49:E49"/>
    <mergeCell ref="D33:E33"/>
    <mergeCell ref="D34:E34"/>
    <mergeCell ref="D35:E35"/>
    <mergeCell ref="D36:E36"/>
    <mergeCell ref="A39:E39"/>
    <mergeCell ref="D43:E43"/>
    <mergeCell ref="D37:E37"/>
    <mergeCell ref="D38:E38"/>
    <mergeCell ref="D40:E40"/>
    <mergeCell ref="D44:E44"/>
    <mergeCell ref="D45:E45"/>
    <mergeCell ref="A46:E46"/>
    <mergeCell ref="D47:E47"/>
    <mergeCell ref="D48:E48"/>
    <mergeCell ref="D42:E42"/>
    <mergeCell ref="D41:E41"/>
    <mergeCell ref="A23:E23"/>
    <mergeCell ref="D24:E24"/>
    <mergeCell ref="D25:E25"/>
    <mergeCell ref="D26:E26"/>
    <mergeCell ref="D32:E32"/>
    <mergeCell ref="D27:E27"/>
    <mergeCell ref="D28:E28"/>
    <mergeCell ref="D29:E29"/>
    <mergeCell ref="D30:E30"/>
    <mergeCell ref="D31:E31"/>
    <mergeCell ref="D14:I14"/>
    <mergeCell ref="D15:I15"/>
    <mergeCell ref="A20:E20"/>
    <mergeCell ref="B21:E21"/>
    <mergeCell ref="D22:E22"/>
    <mergeCell ref="D17:I17"/>
    <mergeCell ref="D16:I16"/>
    <mergeCell ref="A2:D3"/>
    <mergeCell ref="A7:B7"/>
    <mergeCell ref="A12:C12"/>
    <mergeCell ref="D12:I12"/>
    <mergeCell ref="D13:I13"/>
    <mergeCell ref="A8:B8"/>
    <mergeCell ref="A9:B9"/>
  </mergeCells>
  <phoneticPr fontId="6" type="noConversion"/>
  <hyperlinks>
    <hyperlink ref="A94" location="'Внутренние блоки VRV'!A1" display="Внутренние блоки VRV"/>
  </hyperlinks>
  <pageMargins left="0.75" right="0.75" top="0.54" bottom="0.47" header="0.5" footer="0.5"/>
  <pageSetup paperSize="9" scale="52" fitToHeight="12" orientation="landscape" r:id="rId1"/>
  <headerFooter alignWithMargins="0"/>
  <rowBreaks count="1" manualBreakCount="1">
    <brk id="1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view="pageBreakPreview" zoomScale="85" zoomScaleNormal="75" zoomScaleSheetLayoutView="85" workbookViewId="0">
      <pane ySplit="3" topLeftCell="A4" activePane="bottomLeft" state="frozen"/>
      <selection pane="bottomLeft" activeCell="B5" sqref="B5"/>
    </sheetView>
  </sheetViews>
  <sheetFormatPr defaultRowHeight="12.75" x14ac:dyDescent="0.2"/>
  <cols>
    <col min="1" max="4" width="16" style="49" customWidth="1"/>
    <col min="5" max="16384" width="9.140625" style="49"/>
  </cols>
  <sheetData>
    <row r="1" spans="1:7" s="335" customFormat="1" x14ac:dyDescent="0.2">
      <c r="A1" s="1361" t="s">
        <v>949</v>
      </c>
      <c r="B1" s="1362"/>
      <c r="C1" s="1362"/>
      <c r="D1" s="1363"/>
      <c r="E1" s="822"/>
      <c r="F1" s="42"/>
      <c r="G1" s="42"/>
    </row>
    <row r="2" spans="1:7" s="335" customFormat="1" ht="13.5" thickBot="1" x14ac:dyDescent="0.25">
      <c r="A2" s="1364"/>
      <c r="B2" s="1365"/>
      <c r="C2" s="1365"/>
      <c r="D2" s="1366"/>
      <c r="E2" s="822"/>
      <c r="F2" s="42"/>
      <c r="G2" s="42"/>
    </row>
    <row r="3" spans="1:7" s="336" customFormat="1" ht="6.75" customHeight="1" x14ac:dyDescent="0.2">
      <c r="A3" s="337"/>
      <c r="B3" s="337"/>
      <c r="C3" s="337"/>
      <c r="D3" s="337"/>
      <c r="F3" s="48"/>
      <c r="G3" s="48"/>
    </row>
    <row r="4" spans="1:7" x14ac:dyDescent="0.2">
      <c r="A4" s="708"/>
      <c r="B4" s="708"/>
      <c r="C4" s="708"/>
      <c r="D4" s="708"/>
      <c r="E4" s="708"/>
    </row>
    <row r="5" spans="1:7" ht="13.5" thickBot="1" x14ac:dyDescent="0.25">
      <c r="A5" s="708"/>
      <c r="B5" s="708"/>
      <c r="C5" s="708"/>
      <c r="D5" s="708"/>
      <c r="E5" s="708"/>
    </row>
    <row r="6" spans="1:7" s="335" customFormat="1" ht="15.75" thickBot="1" x14ac:dyDescent="0.25">
      <c r="A6" s="1662" t="s">
        <v>893</v>
      </c>
      <c r="B6" s="1663"/>
      <c r="C6" s="1663"/>
      <c r="D6" s="1663"/>
      <c r="E6" s="822"/>
      <c r="F6" s="42"/>
      <c r="G6" s="42"/>
    </row>
    <row r="7" spans="1:7" s="335" customFormat="1" ht="12.75" customHeight="1" x14ac:dyDescent="0.2">
      <c r="A7" s="1664" t="s">
        <v>688</v>
      </c>
      <c r="B7" s="1665"/>
      <c r="C7" s="1668" t="s">
        <v>894</v>
      </c>
      <c r="D7" s="1669"/>
      <c r="E7" s="822"/>
      <c r="F7" s="42"/>
      <c r="G7" s="42"/>
    </row>
    <row r="8" spans="1:7" s="335" customFormat="1" x14ac:dyDescent="0.2">
      <c r="A8" s="1666" t="s">
        <v>895</v>
      </c>
      <c r="B8" s="1667"/>
      <c r="C8" s="1670"/>
      <c r="D8" s="1671"/>
      <c r="E8" s="822"/>
      <c r="F8" s="42"/>
      <c r="G8" s="42"/>
    </row>
    <row r="9" spans="1:7" s="335" customFormat="1" ht="13.5" thickBot="1" x14ac:dyDescent="0.25">
      <c r="A9" s="338" t="s">
        <v>137</v>
      </c>
      <c r="B9" s="339" t="s">
        <v>674</v>
      </c>
      <c r="C9" s="1142" t="s">
        <v>137</v>
      </c>
      <c r="D9" s="339" t="s">
        <v>674</v>
      </c>
      <c r="E9" s="822"/>
      <c r="F9" s="42"/>
      <c r="G9" s="42"/>
    </row>
    <row r="10" spans="1:7" s="335" customFormat="1" x14ac:dyDescent="0.2">
      <c r="A10" s="463" t="s">
        <v>661</v>
      </c>
      <c r="B10" s="280">
        <f>'Интерактивный прайс-лист'!$F$26*VLOOKUP(A10,last!$B$1:$C$1706,2,0)</f>
        <v>954</v>
      </c>
      <c r="C10" s="467" t="s">
        <v>662</v>
      </c>
      <c r="D10" s="1138">
        <f>'Интерактивный прайс-лист'!$F$26*VLOOKUP(C10,last!$B$1:$C$2072,2,0)</f>
        <v>970</v>
      </c>
      <c r="E10" s="822"/>
      <c r="F10" s="42"/>
      <c r="G10" s="42"/>
    </row>
    <row r="11" spans="1:7" s="335" customFormat="1" x14ac:dyDescent="0.2">
      <c r="A11" s="463" t="s">
        <v>663</v>
      </c>
      <c r="B11" s="282">
        <f>'Интерактивный прайс-лист'!$F$26*VLOOKUP(A11,last!$B$1:$C$1706,2,0)</f>
        <v>963</v>
      </c>
      <c r="C11" s="463" t="s">
        <v>664</v>
      </c>
      <c r="D11" s="1132">
        <f>'Интерактивный прайс-лист'!$F$26*VLOOKUP(C11,last!$B$1:$C$2072,2,0)</f>
        <v>979</v>
      </c>
      <c r="E11" s="822"/>
      <c r="F11" s="42"/>
      <c r="G11" s="42"/>
    </row>
    <row r="12" spans="1:7" s="335" customFormat="1" x14ac:dyDescent="0.2">
      <c r="A12" s="463" t="s">
        <v>665</v>
      </c>
      <c r="B12" s="282">
        <f>'Интерактивный прайс-лист'!$F$26*VLOOKUP(A12,last!$B$1:$C$1706,2,0)</f>
        <v>1049</v>
      </c>
      <c r="C12" s="463" t="s">
        <v>666</v>
      </c>
      <c r="D12" s="1132">
        <f>'Интерактивный прайс-лист'!$F$26*VLOOKUP(C12,last!$B$1:$C$2072,2,0)</f>
        <v>1065</v>
      </c>
      <c r="E12" s="822"/>
      <c r="F12" s="42"/>
      <c r="G12" s="42"/>
    </row>
    <row r="13" spans="1:7" s="335" customFormat="1" x14ac:dyDescent="0.2">
      <c r="A13" s="463" t="s">
        <v>667</v>
      </c>
      <c r="B13" s="282">
        <f>'Интерактивный прайс-лист'!$F$26*VLOOKUP(A13,last!$B$1:$C$1706,2,0)</f>
        <v>1197</v>
      </c>
      <c r="C13" s="463" t="s">
        <v>668</v>
      </c>
      <c r="D13" s="1132">
        <f>'Интерактивный прайс-лист'!$F$26*VLOOKUP(C13,last!$B$1:$C$2072,2,0)</f>
        <v>1213</v>
      </c>
      <c r="E13" s="822"/>
      <c r="F13" s="42"/>
      <c r="G13" s="42"/>
    </row>
    <row r="14" spans="1:7" s="335" customFormat="1" x14ac:dyDescent="0.2">
      <c r="A14" s="463"/>
      <c r="B14" s="340"/>
      <c r="C14" s="463"/>
      <c r="D14" s="1132"/>
      <c r="E14" s="822"/>
      <c r="F14" s="42"/>
      <c r="G14" s="42"/>
    </row>
    <row r="15" spans="1:7" s="335" customFormat="1" x14ac:dyDescent="0.2">
      <c r="A15" s="593" t="s">
        <v>1416</v>
      </c>
      <c r="B15" s="1132">
        <f>'Интерактивный прайс-лист'!$F$26*VLOOKUP(A15,last!$B$1:$C$2072,2,0)</f>
        <v>1340</v>
      </c>
      <c r="C15" s="944" t="s">
        <v>1616</v>
      </c>
      <c r="D15" s="1132">
        <f>'Интерактивный прайс-лист'!$F$26*VLOOKUP(C15,last!$B$1:$C$3065,2,0)</f>
        <v>2742</v>
      </c>
      <c r="E15" s="822"/>
      <c r="F15" s="42"/>
      <c r="G15" s="42"/>
    </row>
    <row r="16" spans="1:7" s="335" customFormat="1" x14ac:dyDescent="0.2">
      <c r="A16" s="593" t="s">
        <v>1145</v>
      </c>
      <c r="B16" s="1132">
        <f>'Интерактивный прайс-лист'!$F$26*VLOOKUP(A16,last!$B$1:$C$2072,2,0)</f>
        <v>1370</v>
      </c>
      <c r="C16" s="594" t="s">
        <v>1617</v>
      </c>
      <c r="D16" s="1132">
        <f>'Интерактивный прайс-лист'!$F$26*VLOOKUP(C16,last!$B$1:$C$3065,2,0)</f>
        <v>3131</v>
      </c>
      <c r="E16" s="822"/>
      <c r="F16" s="42"/>
      <c r="G16" s="42"/>
    </row>
    <row r="17" spans="1:7" s="335" customFormat="1" x14ac:dyDescent="0.2">
      <c r="A17" s="594" t="s">
        <v>1146</v>
      </c>
      <c r="B17" s="1132">
        <f>'Интерактивный прайс-лист'!$F$26*VLOOKUP(A17,last!$B$1:$C$2072,2,0)</f>
        <v>1724</v>
      </c>
      <c r="C17" s="594" t="s">
        <v>1618</v>
      </c>
      <c r="D17" s="1132">
        <f>'Интерактивный прайс-лист'!$F$26*VLOOKUP(C17,last!$B$1:$C$3065,2,0)</f>
        <v>3425</v>
      </c>
      <c r="E17" s="822"/>
      <c r="F17" s="42"/>
      <c r="G17" s="42"/>
    </row>
    <row r="18" spans="1:7" s="335" customFormat="1" x14ac:dyDescent="0.2">
      <c r="A18" s="594" t="s">
        <v>1147</v>
      </c>
      <c r="B18" s="1132">
        <f>'Интерактивный прайс-лист'!$F$26*VLOOKUP(A18,last!$B$1:$C$2072,2,0)</f>
        <v>2138</v>
      </c>
      <c r="C18" s="463"/>
      <c r="D18" s="1132"/>
      <c r="E18" s="822"/>
      <c r="F18" s="42"/>
      <c r="G18" s="42"/>
    </row>
    <row r="19" spans="1:7" s="335" customFormat="1" x14ac:dyDescent="0.2">
      <c r="A19" s="594" t="s">
        <v>672</v>
      </c>
      <c r="B19" s="1132">
        <f>'Интерактивный прайс-лист'!$F$26*VLOOKUP(A19,last!$B$1:$C$2072,2,0)</f>
        <v>2494</v>
      </c>
      <c r="C19" s="594"/>
      <c r="D19" s="1132"/>
      <c r="E19" s="822"/>
      <c r="F19" s="42"/>
      <c r="G19" s="42"/>
    </row>
    <row r="20" spans="1:7" s="335" customFormat="1" x14ac:dyDescent="0.2">
      <c r="A20" s="594" t="s">
        <v>677</v>
      </c>
      <c r="B20" s="1132">
        <f>'Интерактивный прайс-лист'!$F$26*VLOOKUP(A20,last!$B$1:$C$2072,2,0)</f>
        <v>3207</v>
      </c>
      <c r="C20" s="594"/>
      <c r="D20" s="1132"/>
      <c r="E20" s="822"/>
      <c r="F20" s="42"/>
      <c r="G20" s="42"/>
    </row>
    <row r="21" spans="1:7" s="335" customFormat="1" x14ac:dyDescent="0.2">
      <c r="A21" s="594" t="s">
        <v>678</v>
      </c>
      <c r="B21" s="1132">
        <f>'Интерактивный прайс-лист'!$F$26*VLOOKUP(A21,last!$B$1:$C$2072,2,0)</f>
        <v>4093</v>
      </c>
      <c r="C21" s="594"/>
      <c r="D21" s="1132"/>
      <c r="E21" s="822"/>
      <c r="F21" s="42"/>
      <c r="G21" s="42"/>
    </row>
    <row r="22" spans="1:7" s="335" customFormat="1" x14ac:dyDescent="0.2">
      <c r="A22" s="464"/>
      <c r="B22" s="282"/>
      <c r="C22" s="463"/>
      <c r="D22" s="1132"/>
      <c r="E22" s="822"/>
      <c r="F22" s="42"/>
      <c r="G22" s="42"/>
    </row>
    <row r="23" spans="1:7" s="335" customFormat="1" x14ac:dyDescent="0.2">
      <c r="A23" s="463" t="s">
        <v>670</v>
      </c>
      <c r="B23" s="282">
        <f>'Интерактивный прайс-лист'!$F$26*VLOOKUP(A23,last!$B$1:$C$3065,2,0)</f>
        <v>2692</v>
      </c>
      <c r="C23" s="341"/>
      <c r="D23" s="340"/>
      <c r="E23" s="822"/>
      <c r="F23" s="42"/>
      <c r="G23" s="42"/>
    </row>
    <row r="24" spans="1:7" s="335" customFormat="1" x14ac:dyDescent="0.2">
      <c r="A24" s="463" t="s">
        <v>669</v>
      </c>
      <c r="B24" s="282">
        <f>'Интерактивный прайс-лист'!$F$26*VLOOKUP(A24,last!$B$1:$C$3065,2,0)</f>
        <v>3081</v>
      </c>
      <c r="C24" s="466"/>
      <c r="D24" s="342"/>
      <c r="E24" s="822"/>
      <c r="F24" s="42"/>
      <c r="G24" s="42"/>
    </row>
    <row r="25" spans="1:7" s="335" customFormat="1" ht="13.5" thickBot="1" x14ac:dyDescent="0.25">
      <c r="A25" s="465" t="s">
        <v>671</v>
      </c>
      <c r="B25" s="258">
        <f>'Интерактивный прайс-лист'!$F$26*VLOOKUP(A25,last!$B$1:$C$3065,2,0)</f>
        <v>3375</v>
      </c>
      <c r="C25" s="595"/>
      <c r="D25" s="596"/>
      <c r="E25" s="822"/>
      <c r="F25" s="42"/>
      <c r="G25" s="42"/>
    </row>
    <row r="26" spans="1:7" s="335" customFormat="1" x14ac:dyDescent="0.2">
      <c r="A26" s="822"/>
      <c r="B26" s="822"/>
      <c r="C26" s="703"/>
      <c r="D26" s="703"/>
      <c r="E26" s="822"/>
      <c r="F26" s="42"/>
      <c r="G26" s="42"/>
    </row>
    <row r="27" spans="1:7" s="822" customFormat="1" x14ac:dyDescent="0.2">
      <c r="C27" s="703"/>
      <c r="D27" s="703"/>
      <c r="E27" s="703"/>
      <c r="F27" s="705"/>
      <c r="G27" s="705"/>
    </row>
    <row r="28" spans="1:7" s="822" customFormat="1" x14ac:dyDescent="0.2">
      <c r="C28" s="703"/>
      <c r="D28" s="703"/>
      <c r="E28" s="703"/>
      <c r="F28" s="705"/>
      <c r="G28" s="705"/>
    </row>
    <row r="29" spans="1:7" s="822" customFormat="1" x14ac:dyDescent="0.2">
      <c r="C29" s="703"/>
      <c r="D29" s="703"/>
      <c r="E29" s="703"/>
      <c r="F29" s="705"/>
      <c r="G29" s="705"/>
    </row>
    <row r="30" spans="1:7" s="822" customFormat="1" x14ac:dyDescent="0.2">
      <c r="A30" s="703"/>
      <c r="B30" s="703"/>
      <c r="C30" s="703"/>
      <c r="D30" s="703"/>
      <c r="E30" s="703"/>
      <c r="F30" s="705"/>
      <c r="G30" s="705"/>
    </row>
    <row r="31" spans="1:7" s="822" customFormat="1" x14ac:dyDescent="0.2">
      <c r="A31" s="703"/>
      <c r="B31" s="703"/>
      <c r="C31" s="703"/>
      <c r="D31" s="703"/>
      <c r="F31" s="705"/>
      <c r="G31" s="705"/>
    </row>
    <row r="32" spans="1:7" s="822" customFormat="1" x14ac:dyDescent="0.2">
      <c r="A32" s="703"/>
      <c r="B32" s="703"/>
      <c r="C32" s="703"/>
      <c r="D32" s="703"/>
      <c r="F32" s="705"/>
      <c r="G32" s="705"/>
    </row>
    <row r="33" spans="1:7" s="822" customFormat="1" x14ac:dyDescent="0.2">
      <c r="A33" s="703"/>
      <c r="B33" s="703"/>
      <c r="C33" s="703"/>
      <c r="D33" s="703"/>
      <c r="F33" s="705"/>
      <c r="G33" s="705"/>
    </row>
    <row r="34" spans="1:7" s="822" customFormat="1" x14ac:dyDescent="0.2">
      <c r="A34" s="703"/>
      <c r="B34" s="703"/>
      <c r="C34" s="703"/>
      <c r="D34" s="703"/>
      <c r="F34" s="705"/>
      <c r="G34" s="705"/>
    </row>
    <row r="35" spans="1:7" s="822" customFormat="1" x14ac:dyDescent="0.2">
      <c r="A35" s="703"/>
      <c r="B35" s="703"/>
      <c r="C35" s="703"/>
      <c r="D35" s="703"/>
      <c r="F35" s="705"/>
      <c r="G35" s="705"/>
    </row>
    <row r="36" spans="1:7" s="708" customFormat="1" x14ac:dyDescent="0.2"/>
    <row r="37" spans="1:7" s="708" customFormat="1" x14ac:dyDescent="0.2"/>
    <row r="38" spans="1:7" s="708" customFormat="1" x14ac:dyDescent="0.2"/>
    <row r="39" spans="1:7" s="708" customFormat="1" x14ac:dyDescent="0.2"/>
    <row r="40" spans="1:7" s="708" customFormat="1" x14ac:dyDescent="0.2"/>
    <row r="41" spans="1:7" s="708" customFormat="1" x14ac:dyDescent="0.2"/>
    <row r="42" spans="1:7" s="708" customFormat="1" x14ac:dyDescent="0.2"/>
    <row r="43" spans="1:7" s="708" customFormat="1" x14ac:dyDescent="0.2"/>
    <row r="44" spans="1:7" s="708" customFormat="1" x14ac:dyDescent="0.2"/>
    <row r="45" spans="1:7" s="708" customFormat="1" x14ac:dyDescent="0.2"/>
    <row r="46" spans="1:7" s="708" customFormat="1" x14ac:dyDescent="0.2"/>
    <row r="47" spans="1:7" s="708" customFormat="1" x14ac:dyDescent="0.2"/>
    <row r="48" spans="1:7" s="708" customFormat="1" x14ac:dyDescent="0.2"/>
    <row r="49" s="708" customFormat="1" x14ac:dyDescent="0.2"/>
    <row r="50" s="708" customFormat="1" x14ac:dyDescent="0.2"/>
    <row r="51" s="708" customFormat="1" x14ac:dyDescent="0.2"/>
    <row r="52" s="708" customFormat="1" x14ac:dyDescent="0.2"/>
    <row r="53" s="708" customFormat="1" x14ac:dyDescent="0.2"/>
    <row r="54" s="708" customFormat="1" x14ac:dyDescent="0.2"/>
    <row r="55" s="708" customFormat="1" x14ac:dyDescent="0.2"/>
    <row r="56" s="708" customFormat="1" x14ac:dyDescent="0.2"/>
  </sheetData>
  <sheetProtection password="CC0B" sheet="1" objects="1" scenarios="1"/>
  <mergeCells count="5">
    <mergeCell ref="A1:D2"/>
    <mergeCell ref="A6:D6"/>
    <mergeCell ref="A7:B7"/>
    <mergeCell ref="A8:B8"/>
    <mergeCell ref="C7:D8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view="pageBreakPreview" zoomScale="85" zoomScaleNormal="85" zoomScaleSheetLayoutView="85" workbookViewId="0">
      <selection activeCell="A8" sqref="A8:C8"/>
    </sheetView>
  </sheetViews>
  <sheetFormatPr defaultRowHeight="12.75" x14ac:dyDescent="0.2"/>
  <cols>
    <col min="1" max="1" width="20.7109375" style="432" customWidth="1"/>
    <col min="2" max="2" width="61.28515625" style="432" customWidth="1"/>
    <col min="3" max="3" width="17" style="432" customWidth="1"/>
    <col min="4" max="4" width="17.42578125" style="432" customWidth="1"/>
    <col min="5" max="5" width="14.140625" style="335" customWidth="1"/>
    <col min="6" max="6" width="15.140625" style="335" customWidth="1"/>
    <col min="7" max="7" width="9.140625" style="335"/>
    <col min="8" max="9" width="9.140625" style="42"/>
    <col min="10" max="16384" width="9.140625" style="335"/>
  </cols>
  <sheetData>
    <row r="1" spans="1:9" x14ac:dyDescent="0.2">
      <c r="A1" s="1361" t="s">
        <v>949</v>
      </c>
      <c r="B1" s="1362"/>
      <c r="C1" s="1362"/>
      <c r="D1" s="1363"/>
    </row>
    <row r="2" spans="1:9" ht="13.5" thickBot="1" x14ac:dyDescent="0.25">
      <c r="A2" s="1364"/>
      <c r="B2" s="1365"/>
      <c r="C2" s="1365"/>
      <c r="D2" s="1366"/>
    </row>
    <row r="3" spans="1:9" s="336" customFormat="1" ht="6" customHeight="1" x14ac:dyDescent="0.2">
      <c r="A3" s="337"/>
      <c r="B3" s="337"/>
      <c r="C3" s="337"/>
      <c r="D3" s="337"/>
      <c r="H3" s="48"/>
      <c r="I3" s="48"/>
    </row>
    <row r="4" spans="1:9" ht="13.5" thickBot="1" x14ac:dyDescent="0.25">
      <c r="A4" s="823"/>
      <c r="B4" s="823"/>
      <c r="C4" s="823"/>
      <c r="D4" s="823"/>
    </row>
    <row r="5" spans="1:9" ht="17.25" customHeight="1" thickBot="1" x14ac:dyDescent="0.25">
      <c r="A5" s="1672" t="s">
        <v>119</v>
      </c>
      <c r="B5" s="1673"/>
      <c r="C5" s="1674"/>
      <c r="D5" s="823"/>
    </row>
    <row r="6" spans="1:9" x14ac:dyDescent="0.2">
      <c r="A6" s="1675" t="s">
        <v>137</v>
      </c>
      <c r="B6" s="1677" t="s">
        <v>797</v>
      </c>
      <c r="C6" s="433" t="s">
        <v>787</v>
      </c>
      <c r="D6" s="824"/>
    </row>
    <row r="7" spans="1:9" ht="13.5" thickBot="1" x14ac:dyDescent="0.25">
      <c r="A7" s="1676"/>
      <c r="B7" s="1678"/>
      <c r="C7" s="339" t="s">
        <v>676</v>
      </c>
      <c r="D7" s="824"/>
    </row>
    <row r="8" spans="1:9" x14ac:dyDescent="0.2">
      <c r="A8" s="1679" t="s">
        <v>798</v>
      </c>
      <c r="B8" s="1680"/>
      <c r="C8" s="1681"/>
      <c r="D8" s="824"/>
    </row>
    <row r="9" spans="1:9" x14ac:dyDescent="0.2">
      <c r="A9" s="825" t="s">
        <v>459</v>
      </c>
      <c r="B9" s="826" t="s">
        <v>799</v>
      </c>
      <c r="C9" s="827">
        <f>'Интерактивный прайс-лист'!$F$26*VLOOKUP(A9,last!$B$1:$C$1706,2,0)</f>
        <v>156</v>
      </c>
      <c r="D9" s="824"/>
    </row>
    <row r="10" spans="1:9" x14ac:dyDescent="0.2">
      <c r="A10" s="825" t="s">
        <v>460</v>
      </c>
      <c r="B10" s="826" t="s">
        <v>800</v>
      </c>
      <c r="C10" s="827">
        <f>'Интерактивный прайс-лист'!$F$26*VLOOKUP(A10,last!$B$1:$C$1706,2,0)</f>
        <v>31</v>
      </c>
      <c r="D10" s="824"/>
    </row>
    <row r="11" spans="1:9" x14ac:dyDescent="0.2">
      <c r="A11" s="825" t="s">
        <v>461</v>
      </c>
      <c r="B11" s="826" t="s">
        <v>801</v>
      </c>
      <c r="C11" s="827">
        <f>'Интерактивный прайс-лист'!$F$26*VLOOKUP(A11,last!$B$1:$C$1706,2,0)</f>
        <v>49</v>
      </c>
      <c r="D11" s="824"/>
    </row>
    <row r="12" spans="1:9" x14ac:dyDescent="0.2">
      <c r="A12" s="1682" t="s">
        <v>1619</v>
      </c>
      <c r="B12" s="1683"/>
      <c r="C12" s="1684"/>
      <c r="D12" s="824"/>
    </row>
    <row r="13" spans="1:9" x14ac:dyDescent="0.2">
      <c r="A13" s="825" t="s">
        <v>1620</v>
      </c>
      <c r="B13" s="1181" t="s">
        <v>1621</v>
      </c>
      <c r="C13" s="827">
        <f>'Интерактивный прайс-лист'!$F$26*VLOOKUP(A13,last!$B$1:$C$1706,2,0)</f>
        <v>320</v>
      </c>
      <c r="D13" s="824"/>
    </row>
    <row r="14" spans="1:9" x14ac:dyDescent="0.2">
      <c r="A14" s="825" t="s">
        <v>1622</v>
      </c>
      <c r="B14" s="1181" t="s">
        <v>1623</v>
      </c>
      <c r="C14" s="827">
        <f>'Интерактивный прайс-лист'!$F$26*VLOOKUP(A14,last!$B$1:$C$1706,2,0)</f>
        <v>67</v>
      </c>
      <c r="D14" s="824"/>
    </row>
    <row r="15" spans="1:9" ht="25.5" x14ac:dyDescent="0.2">
      <c r="A15" s="825" t="s">
        <v>1624</v>
      </c>
      <c r="B15" s="1182" t="s">
        <v>1628</v>
      </c>
      <c r="C15" s="827">
        <f>'Интерактивный прайс-лист'!$F$26*VLOOKUP(A15,last!$B$1:$C$1706,2,0)</f>
        <v>73</v>
      </c>
      <c r="D15" s="824"/>
    </row>
    <row r="16" spans="1:9" ht="25.5" x14ac:dyDescent="0.2">
      <c r="A16" s="825" t="s">
        <v>1625</v>
      </c>
      <c r="B16" s="1182" t="s">
        <v>1629</v>
      </c>
      <c r="C16" s="827">
        <f>'Интерактивный прайс-лист'!$F$26*VLOOKUP(A16,last!$B$1:$C$1706,2,0)</f>
        <v>495</v>
      </c>
      <c r="D16" s="824"/>
    </row>
    <row r="17" spans="1:4" x14ac:dyDescent="0.2">
      <c r="A17" s="825" t="s">
        <v>1626</v>
      </c>
      <c r="B17" s="1179" t="s">
        <v>1627</v>
      </c>
      <c r="C17" s="827">
        <f>'Интерактивный прайс-лист'!$F$26*VLOOKUP(A17,last!$B$1:$C$1706,2,0)</f>
        <v>202</v>
      </c>
      <c r="D17" s="824"/>
    </row>
    <row r="18" spans="1:4" x14ac:dyDescent="0.2">
      <c r="A18" s="1685" t="s">
        <v>802</v>
      </c>
      <c r="B18" s="1686"/>
      <c r="C18" s="1687"/>
      <c r="D18" s="824"/>
    </row>
    <row r="19" spans="1:4" x14ac:dyDescent="0.2">
      <c r="A19" s="825" t="s">
        <v>177</v>
      </c>
      <c r="B19" s="828" t="s">
        <v>803</v>
      </c>
      <c r="C19" s="827">
        <f>'Интерактивный прайс-лист'!$F$26*VLOOKUP(A19,last!$B$1:$C$1706,2,0)</f>
        <v>3257</v>
      </c>
      <c r="D19" s="824"/>
    </row>
    <row r="20" spans="1:4" ht="25.5" x14ac:dyDescent="0.2">
      <c r="A20" s="825" t="s">
        <v>363</v>
      </c>
      <c r="B20" s="828" t="s">
        <v>804</v>
      </c>
      <c r="C20" s="827">
        <f>'Интерактивный прайс-лист'!$F$26*VLOOKUP(A20,last!$B$1:$C$1706,2,0)</f>
        <v>2962</v>
      </c>
      <c r="D20" s="824"/>
    </row>
    <row r="21" spans="1:4" x14ac:dyDescent="0.2">
      <c r="A21" s="1685" t="s">
        <v>805</v>
      </c>
      <c r="B21" s="1686"/>
      <c r="C21" s="1687"/>
      <c r="D21" s="824"/>
    </row>
    <row r="22" spans="1:4" x14ac:dyDescent="0.2">
      <c r="A22" s="829" t="s">
        <v>806</v>
      </c>
      <c r="B22" s="828"/>
      <c r="C22" s="830"/>
      <c r="D22" s="824"/>
    </row>
    <row r="23" spans="1:4" x14ac:dyDescent="0.2">
      <c r="A23" s="829" t="s">
        <v>686</v>
      </c>
      <c r="B23" s="828" t="s">
        <v>807</v>
      </c>
      <c r="C23" s="827">
        <f>'Интерактивный прайс-лист'!$F$26*VLOOKUP(A23,last!$B$1:$C$1706,2,0)</f>
        <v>9119</v>
      </c>
      <c r="D23" s="824"/>
    </row>
    <row r="24" spans="1:4" x14ac:dyDescent="0.2">
      <c r="A24" s="829" t="s">
        <v>465</v>
      </c>
      <c r="B24" s="828" t="s">
        <v>808</v>
      </c>
      <c r="C24" s="827">
        <f>'Интерактивный прайс-лист'!$F$26*VLOOKUP(A24,last!$B$1:$C$1706,2,0)</f>
        <v>2117</v>
      </c>
      <c r="D24" s="824"/>
    </row>
    <row r="25" spans="1:4" x14ac:dyDescent="0.2">
      <c r="A25" s="829" t="s">
        <v>809</v>
      </c>
      <c r="B25" s="828"/>
      <c r="C25" s="831"/>
      <c r="D25" s="824"/>
    </row>
    <row r="26" spans="1:4" x14ac:dyDescent="0.2">
      <c r="A26" s="829" t="s">
        <v>178</v>
      </c>
      <c r="B26" s="828" t="s">
        <v>807</v>
      </c>
      <c r="C26" s="827">
        <f>'Интерактивный прайс-лист'!$F$26*VLOOKUP(A26,last!$B$1:$C$1706,2,0)</f>
        <v>1933</v>
      </c>
      <c r="D26" s="824"/>
    </row>
    <row r="27" spans="1:4" x14ac:dyDescent="0.2">
      <c r="A27" s="829" t="s">
        <v>1630</v>
      </c>
      <c r="B27" s="828"/>
      <c r="C27" s="1180"/>
      <c r="D27" s="824"/>
    </row>
    <row r="28" spans="1:4" x14ac:dyDescent="0.2">
      <c r="A28" s="829" t="s">
        <v>1631</v>
      </c>
      <c r="B28" s="828" t="s">
        <v>1632</v>
      </c>
      <c r="C28" s="827">
        <f>'Интерактивный прайс-лист'!$F$26*VLOOKUP(A28,last!$B$1:$C$1706,2,0)</f>
        <v>437</v>
      </c>
      <c r="D28" s="824"/>
    </row>
    <row r="29" spans="1:4" x14ac:dyDescent="0.2">
      <c r="A29" s="829" t="s">
        <v>1633</v>
      </c>
      <c r="B29" s="828" t="s">
        <v>1634</v>
      </c>
      <c r="C29" s="827">
        <f>'Интерактивный прайс-лист'!$F$26*VLOOKUP(A29,last!$B$1:$C$1706,2,0)</f>
        <v>328</v>
      </c>
      <c r="D29" s="824"/>
    </row>
    <row r="30" spans="1:4" x14ac:dyDescent="0.2">
      <c r="A30" s="829" t="s">
        <v>1635</v>
      </c>
      <c r="B30" s="828" t="s">
        <v>1636</v>
      </c>
      <c r="C30" s="827">
        <f>'Интерактивный прайс-лист'!$F$26*VLOOKUP(A30,last!$B$1:$C$1706,2,0)</f>
        <v>437</v>
      </c>
      <c r="D30" s="824"/>
    </row>
    <row r="31" spans="1:4" x14ac:dyDescent="0.2">
      <c r="A31" s="1685" t="s">
        <v>810</v>
      </c>
      <c r="B31" s="1686"/>
      <c r="C31" s="1687"/>
      <c r="D31" s="824"/>
    </row>
    <row r="32" spans="1:4" x14ac:dyDescent="0.2">
      <c r="A32" s="829" t="s">
        <v>811</v>
      </c>
      <c r="B32" s="828"/>
      <c r="C32" s="830"/>
      <c r="D32" s="824"/>
    </row>
    <row r="33" spans="1:9" x14ac:dyDescent="0.2">
      <c r="A33" s="829" t="s">
        <v>369</v>
      </c>
      <c r="B33" s="828" t="s">
        <v>812</v>
      </c>
      <c r="C33" s="827">
        <f>'Интерактивный прайс-лист'!$F$26*VLOOKUP(A33,last!$B$1:$C$1706,2,0)</f>
        <v>962</v>
      </c>
      <c r="D33" s="824"/>
    </row>
    <row r="34" spans="1:9" x14ac:dyDescent="0.2">
      <c r="A34" s="1189" t="s">
        <v>368</v>
      </c>
      <c r="B34" s="828" t="s">
        <v>813</v>
      </c>
      <c r="C34" s="827">
        <f>'Интерактивный прайс-лист'!$F$26*VLOOKUP(A34,last!$B$1:$C$1706,2,0)</f>
        <v>4723</v>
      </c>
      <c r="D34" s="824"/>
    </row>
    <row r="35" spans="1:9" x14ac:dyDescent="0.2">
      <c r="A35" s="1685" t="s">
        <v>814</v>
      </c>
      <c r="B35" s="1686"/>
      <c r="C35" s="1687"/>
      <c r="D35" s="824"/>
    </row>
    <row r="36" spans="1:9" x14ac:dyDescent="0.2">
      <c r="A36" s="829" t="s">
        <v>815</v>
      </c>
      <c r="B36" s="828" t="s">
        <v>816</v>
      </c>
      <c r="C36" s="827">
        <f>'Интерактивный прайс-лист'!$F$26*VLOOKUP(A36,last!$B$1:$C$1706,2,0)</f>
        <v>879</v>
      </c>
      <c r="D36" s="824"/>
    </row>
    <row r="37" spans="1:9" x14ac:dyDescent="0.2">
      <c r="A37" s="829" t="s">
        <v>817</v>
      </c>
      <c r="B37" s="828" t="s">
        <v>818</v>
      </c>
      <c r="C37" s="827">
        <f>'Интерактивный прайс-лист'!$F$26*VLOOKUP(A37,last!$B$1:$C$1706,2,0)</f>
        <v>1453</v>
      </c>
      <c r="D37" s="824"/>
    </row>
    <row r="38" spans="1:9" x14ac:dyDescent="0.2">
      <c r="A38" s="829" t="s">
        <v>819</v>
      </c>
      <c r="B38" s="828" t="s">
        <v>820</v>
      </c>
      <c r="C38" s="827">
        <f>'Интерактивный прайс-лист'!$F$26*VLOOKUP(A38,last!$B$1:$C$1706,2,0)</f>
        <v>1102</v>
      </c>
      <c r="D38" s="824"/>
    </row>
    <row r="39" spans="1:9" x14ac:dyDescent="0.2">
      <c r="A39" s="1685" t="s">
        <v>821</v>
      </c>
      <c r="B39" s="1686"/>
      <c r="C39" s="1687"/>
      <c r="D39" s="824"/>
    </row>
    <row r="40" spans="1:9" x14ac:dyDescent="0.2">
      <c r="A40" s="829" t="s">
        <v>180</v>
      </c>
      <c r="B40" s="828" t="s">
        <v>882</v>
      </c>
      <c r="C40" s="827">
        <f>'Интерактивный прайс-лист'!$F$26*VLOOKUP(A40,last!$B$1:$C$1706,2,0)</f>
        <v>205</v>
      </c>
      <c r="D40" s="824"/>
    </row>
    <row r="41" spans="1:9" x14ac:dyDescent="0.2">
      <c r="A41" s="829" t="s">
        <v>883</v>
      </c>
      <c r="B41" s="828" t="s">
        <v>884</v>
      </c>
      <c r="C41" s="827">
        <f>'Интерактивный прайс-лист'!$F$26*VLOOKUP(A41,last!$B$1:$C$1706,2,0)</f>
        <v>237</v>
      </c>
      <c r="D41" s="824"/>
    </row>
    <row r="42" spans="1:9" x14ac:dyDescent="0.2">
      <c r="A42" s="829" t="s">
        <v>181</v>
      </c>
      <c r="B42" s="828" t="s">
        <v>885</v>
      </c>
      <c r="C42" s="827">
        <f>'Интерактивный прайс-лист'!$F$26*VLOOKUP(A42,last!$B$1:$C$1706,2,0)</f>
        <v>734</v>
      </c>
      <c r="D42" s="824"/>
    </row>
    <row r="43" spans="1:9" x14ac:dyDescent="0.2">
      <c r="A43" s="829" t="s">
        <v>269</v>
      </c>
      <c r="B43" s="828" t="s">
        <v>886</v>
      </c>
      <c r="C43" s="827">
        <f>'Интерактивный прайс-лист'!$F$26*VLOOKUP(A43,last!$B$1:$C$1706,2,0)</f>
        <v>347</v>
      </c>
      <c r="D43" s="824"/>
    </row>
    <row r="44" spans="1:9" x14ac:dyDescent="0.2">
      <c r="A44" s="1685" t="s">
        <v>887</v>
      </c>
      <c r="B44" s="1686"/>
      <c r="C44" s="1687"/>
      <c r="D44" s="824"/>
    </row>
    <row r="45" spans="1:9" x14ac:dyDescent="0.2">
      <c r="A45" s="829" t="s">
        <v>570</v>
      </c>
      <c r="B45" s="828" t="s">
        <v>888</v>
      </c>
      <c r="C45" s="827">
        <f>'Интерактивный прайс-лист'!$F$26*VLOOKUP(A45,last!$B$1:$C$1706,2,0)</f>
        <v>178</v>
      </c>
      <c r="D45" s="824"/>
    </row>
    <row r="46" spans="1:9" x14ac:dyDescent="0.2">
      <c r="A46" s="829" t="s">
        <v>889</v>
      </c>
      <c r="B46" s="828" t="s">
        <v>890</v>
      </c>
      <c r="C46" s="827">
        <f>'Интерактивный прайс-лист'!$F$26*VLOOKUP(A46,last!$B$1:$C$1706,2,0)</f>
        <v>159</v>
      </c>
      <c r="D46" s="824"/>
    </row>
    <row r="47" spans="1:9" ht="26.25" thickBot="1" x14ac:dyDescent="0.25">
      <c r="A47" s="832" t="s">
        <v>891</v>
      </c>
      <c r="B47" s="833" t="s">
        <v>892</v>
      </c>
      <c r="C47" s="834">
        <f>'Интерактивный прайс-лист'!$F$26*VLOOKUP(A47,last!$B$1:$C$1706,2,0)</f>
        <v>219</v>
      </c>
      <c r="D47" s="824"/>
    </row>
    <row r="48" spans="1:9" s="822" customFormat="1" x14ac:dyDescent="0.2">
      <c r="A48" s="918"/>
      <c r="B48" s="918"/>
      <c r="C48" s="919"/>
      <c r="D48" s="824"/>
      <c r="H48" s="705"/>
      <c r="I48" s="705"/>
    </row>
    <row r="49" spans="1:9" s="822" customFormat="1" x14ac:dyDescent="0.2">
      <c r="A49" s="823"/>
      <c r="B49" s="823"/>
      <c r="C49" s="823"/>
      <c r="D49" s="823"/>
      <c r="H49" s="705"/>
      <c r="I49" s="705"/>
    </row>
    <row r="80" s="42" customFormat="1" x14ac:dyDescent="0.2"/>
    <row r="81" spans="1:6" s="42" customFormat="1" x14ac:dyDescent="0.2"/>
    <row r="82" spans="1:6" s="42" customFormat="1" x14ac:dyDescent="0.2"/>
    <row r="83" spans="1:6" x14ac:dyDescent="0.2">
      <c r="A83" s="42"/>
      <c r="B83" s="42"/>
      <c r="C83" s="42"/>
      <c r="D83" s="42"/>
      <c r="E83" s="42"/>
      <c r="F83" s="42"/>
    </row>
    <row r="84" spans="1:6" x14ac:dyDescent="0.2">
      <c r="A84" s="42"/>
      <c r="B84" s="42"/>
      <c r="C84" s="42"/>
      <c r="D84" s="42"/>
      <c r="E84" s="42"/>
      <c r="F84" s="42"/>
    </row>
    <row r="85" spans="1:6" x14ac:dyDescent="0.2">
      <c r="A85" s="42"/>
      <c r="B85" s="42"/>
      <c r="C85" s="42"/>
      <c r="D85" s="42"/>
      <c r="E85" s="42"/>
      <c r="F85" s="42"/>
    </row>
    <row r="86" spans="1:6" x14ac:dyDescent="0.2">
      <c r="A86" s="42"/>
      <c r="B86" s="42"/>
      <c r="C86" s="42"/>
      <c r="D86" s="42"/>
      <c r="E86" s="42"/>
      <c r="F86" s="42"/>
    </row>
    <row r="87" spans="1:6" x14ac:dyDescent="0.2">
      <c r="A87" s="42"/>
      <c r="B87" s="42"/>
      <c r="C87" s="42"/>
      <c r="D87" s="42"/>
      <c r="E87" s="42"/>
      <c r="F87" s="42"/>
    </row>
    <row r="88" spans="1:6" x14ac:dyDescent="0.2">
      <c r="A88" s="42"/>
      <c r="B88" s="42"/>
      <c r="C88" s="42"/>
      <c r="D88" s="42"/>
      <c r="E88" s="42"/>
      <c r="F88" s="42"/>
    </row>
    <row r="89" spans="1:6" x14ac:dyDescent="0.2">
      <c r="A89" s="42"/>
      <c r="B89" s="42"/>
      <c r="C89" s="42"/>
      <c r="D89" s="42"/>
      <c r="E89" s="42"/>
      <c r="F89" s="42"/>
    </row>
    <row r="90" spans="1:6" x14ac:dyDescent="0.2">
      <c r="A90" s="42"/>
      <c r="B90" s="42"/>
      <c r="C90" s="42"/>
      <c r="D90" s="42"/>
      <c r="E90" s="42"/>
      <c r="F90" s="42"/>
    </row>
    <row r="91" spans="1:6" x14ac:dyDescent="0.2">
      <c r="A91" s="42"/>
      <c r="B91" s="42"/>
      <c r="C91" s="42"/>
      <c r="D91" s="42"/>
      <c r="E91" s="42"/>
      <c r="F91" s="42"/>
    </row>
    <row r="92" spans="1:6" x14ac:dyDescent="0.2">
      <c r="A92" s="42"/>
      <c r="B92" s="42"/>
      <c r="C92" s="42"/>
      <c r="D92" s="42"/>
      <c r="E92" s="42"/>
      <c r="F92" s="42"/>
    </row>
    <row r="93" spans="1:6" x14ac:dyDescent="0.2">
      <c r="A93" s="42"/>
      <c r="B93" s="42"/>
      <c r="C93" s="42"/>
      <c r="D93" s="42"/>
      <c r="E93" s="42"/>
      <c r="F93" s="42"/>
    </row>
    <row r="94" spans="1:6" x14ac:dyDescent="0.2">
      <c r="A94" s="42"/>
      <c r="B94" s="42"/>
      <c r="C94" s="42"/>
      <c r="D94" s="42"/>
      <c r="E94" s="42"/>
      <c r="F94" s="42"/>
    </row>
    <row r="95" spans="1:6" x14ac:dyDescent="0.2">
      <c r="A95" s="42"/>
      <c r="B95" s="42"/>
      <c r="C95" s="42"/>
      <c r="D95" s="42"/>
      <c r="E95" s="42"/>
      <c r="F95" s="42"/>
    </row>
    <row r="96" spans="1:6" x14ac:dyDescent="0.2">
      <c r="A96" s="42"/>
      <c r="B96" s="42"/>
      <c r="C96" s="42"/>
      <c r="D96" s="42"/>
      <c r="E96" s="42"/>
      <c r="F96" s="42"/>
    </row>
    <row r="97" spans="1:6" x14ac:dyDescent="0.2">
      <c r="A97" s="42"/>
      <c r="B97" s="42"/>
      <c r="C97" s="42"/>
      <c r="D97" s="42"/>
      <c r="E97" s="42"/>
      <c r="F97" s="42"/>
    </row>
    <row r="98" spans="1:6" x14ac:dyDescent="0.2">
      <c r="A98" s="42"/>
      <c r="B98" s="42"/>
      <c r="C98" s="42"/>
      <c r="D98" s="42"/>
      <c r="E98" s="42"/>
      <c r="F98" s="42"/>
    </row>
    <row r="99" spans="1:6" x14ac:dyDescent="0.2">
      <c r="A99" s="42"/>
      <c r="B99" s="42"/>
      <c r="C99" s="42"/>
      <c r="D99" s="42"/>
      <c r="E99" s="42"/>
      <c r="F99" s="42"/>
    </row>
    <row r="100" spans="1:6" x14ac:dyDescent="0.2">
      <c r="A100" s="42"/>
      <c r="B100" s="42"/>
      <c r="C100" s="42"/>
      <c r="D100" s="42"/>
      <c r="E100" s="42"/>
      <c r="F100" s="42"/>
    </row>
    <row r="101" spans="1:6" x14ac:dyDescent="0.2">
      <c r="A101" s="42"/>
      <c r="B101" s="42"/>
      <c r="C101" s="42"/>
      <c r="D101" s="42"/>
      <c r="E101" s="42"/>
      <c r="F101" s="42"/>
    </row>
    <row r="102" spans="1:6" x14ac:dyDescent="0.2">
      <c r="A102" s="42"/>
      <c r="B102" s="42"/>
      <c r="C102" s="42"/>
      <c r="D102" s="42"/>
      <c r="E102" s="42"/>
      <c r="F102" s="42"/>
    </row>
    <row r="103" spans="1:6" x14ac:dyDescent="0.2">
      <c r="A103" s="42"/>
      <c r="B103" s="42"/>
      <c r="C103" s="42"/>
      <c r="D103" s="42"/>
      <c r="E103" s="42"/>
      <c r="F103" s="42"/>
    </row>
    <row r="104" spans="1:6" x14ac:dyDescent="0.2">
      <c r="A104" s="42"/>
      <c r="B104" s="42"/>
      <c r="C104" s="42"/>
      <c r="D104" s="42"/>
      <c r="E104" s="42"/>
      <c r="F104" s="42"/>
    </row>
    <row r="105" spans="1:6" x14ac:dyDescent="0.2">
      <c r="A105" s="42"/>
      <c r="B105" s="42"/>
      <c r="C105" s="42"/>
      <c r="D105" s="42"/>
      <c r="E105" s="42"/>
      <c r="F105" s="42"/>
    </row>
    <row r="106" spans="1:6" x14ac:dyDescent="0.2">
      <c r="A106" s="42"/>
      <c r="B106" s="42"/>
      <c r="C106" s="42"/>
      <c r="D106" s="42"/>
      <c r="E106" s="42"/>
      <c r="F106" s="42"/>
    </row>
    <row r="107" spans="1:6" x14ac:dyDescent="0.2">
      <c r="A107" s="42"/>
      <c r="B107" s="42"/>
      <c r="C107" s="42"/>
      <c r="D107" s="42"/>
      <c r="E107" s="42"/>
      <c r="F107" s="42"/>
    </row>
    <row r="108" spans="1:6" x14ac:dyDescent="0.2">
      <c r="A108" s="42"/>
      <c r="B108" s="42"/>
      <c r="C108" s="42"/>
      <c r="D108" s="42"/>
      <c r="E108" s="42"/>
      <c r="F108" s="42"/>
    </row>
    <row r="109" spans="1:6" x14ac:dyDescent="0.2">
      <c r="A109" s="42"/>
      <c r="B109" s="42"/>
      <c r="C109" s="42"/>
      <c r="D109" s="42"/>
      <c r="E109" s="42"/>
      <c r="F109" s="42"/>
    </row>
    <row r="110" spans="1:6" x14ac:dyDescent="0.2">
      <c r="A110" s="42"/>
      <c r="B110" s="42"/>
      <c r="C110" s="42"/>
      <c r="D110" s="42"/>
      <c r="E110" s="42"/>
      <c r="F110" s="42"/>
    </row>
    <row r="111" spans="1:6" x14ac:dyDescent="0.2">
      <c r="A111" s="42"/>
      <c r="B111" s="42"/>
      <c r="C111" s="42"/>
      <c r="D111" s="42"/>
      <c r="E111" s="42"/>
      <c r="F111" s="42"/>
    </row>
    <row r="112" spans="1:6" x14ac:dyDescent="0.2">
      <c r="A112" s="42"/>
      <c r="B112" s="42"/>
      <c r="C112" s="42"/>
      <c r="D112" s="42"/>
      <c r="E112" s="42"/>
      <c r="F112" s="42"/>
    </row>
    <row r="113" spans="1:6" x14ac:dyDescent="0.2">
      <c r="A113" s="42"/>
      <c r="B113" s="42"/>
      <c r="C113" s="42"/>
      <c r="D113" s="42"/>
      <c r="E113" s="42"/>
      <c r="F113" s="42"/>
    </row>
    <row r="114" spans="1:6" x14ac:dyDescent="0.2">
      <c r="A114" s="42"/>
      <c r="B114" s="42"/>
      <c r="C114" s="42"/>
      <c r="D114" s="42"/>
      <c r="E114" s="42"/>
      <c r="F114" s="42"/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/>
      <c r="B116" s="42"/>
      <c r="C116" s="42"/>
      <c r="D116" s="42"/>
      <c r="E116" s="42"/>
      <c r="F116" s="42"/>
    </row>
    <row r="117" spans="1:6" x14ac:dyDescent="0.2">
      <c r="A117" s="42"/>
      <c r="B117" s="42"/>
      <c r="C117" s="42"/>
      <c r="D117" s="42"/>
      <c r="E117" s="42"/>
      <c r="F117" s="42"/>
    </row>
  </sheetData>
  <sheetProtection password="CC0B" sheet="1" objects="1" scenarios="1"/>
  <mergeCells count="12">
    <mergeCell ref="A12:C12"/>
    <mergeCell ref="A44:C44"/>
    <mergeCell ref="A18:C18"/>
    <mergeCell ref="A21:C21"/>
    <mergeCell ref="A31:C31"/>
    <mergeCell ref="A35:C35"/>
    <mergeCell ref="A39:C39"/>
    <mergeCell ref="A1:D2"/>
    <mergeCell ref="A5:C5"/>
    <mergeCell ref="A6:A7"/>
    <mergeCell ref="B6:B7"/>
    <mergeCell ref="A8:C8"/>
  </mergeCells>
  <pageMargins left="0.7" right="0.7" top="0.75" bottom="0.75" header="0.3" footer="0.3"/>
  <pageSetup paperSize="9" scale="7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view="pageBreakPreview" zoomScale="85" zoomScaleNormal="70" zoomScaleSheetLayoutView="85" workbookViewId="0">
      <pane xSplit="2" ySplit="4" topLeftCell="O5" activePane="bottomRight" state="frozen"/>
      <selection pane="topRight" activeCell="C1" sqref="C1"/>
      <selection pane="bottomLeft" activeCell="A7" sqref="A7"/>
      <selection pane="bottomRight" activeCell="W18" sqref="W18"/>
    </sheetView>
  </sheetViews>
  <sheetFormatPr defaultRowHeight="12.75" x14ac:dyDescent="0.2"/>
  <cols>
    <col min="1" max="1" width="32.5703125" style="42" bestFit="1" customWidth="1"/>
    <col min="2" max="2" width="12.7109375" style="73" customWidth="1"/>
    <col min="3" max="7" width="15.140625" style="42" customWidth="1"/>
    <col min="8" max="11" width="16.140625" style="42" customWidth="1"/>
    <col min="12" max="12" width="16.7109375" style="42" customWidth="1"/>
    <col min="13" max="24" width="17.28515625" style="42" customWidth="1"/>
    <col min="25" max="16384" width="9.140625" style="42"/>
  </cols>
  <sheetData>
    <row r="1" spans="1:24" ht="13.5" thickBot="1" x14ac:dyDescent="0.25">
      <c r="A1" s="48"/>
      <c r="B1" s="4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x14ac:dyDescent="0.2">
      <c r="A2" s="1688" t="s">
        <v>1700</v>
      </c>
      <c r="B2" s="1689"/>
      <c r="C2" s="1690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9.5" customHeight="1" thickBot="1" x14ac:dyDescent="0.25">
      <c r="A3" s="1691"/>
      <c r="B3" s="1692"/>
      <c r="C3" s="169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s="48" customFormat="1" ht="6.75" customHeight="1" x14ac:dyDescent="0.2">
      <c r="B4" s="46"/>
    </row>
    <row r="5" spans="1:24" x14ac:dyDescent="0.2">
      <c r="A5" s="705"/>
      <c r="B5" s="706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</row>
    <row r="6" spans="1:24" x14ac:dyDescent="0.2">
      <c r="A6" s="705"/>
      <c r="B6" s="706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705"/>
      <c r="X6" s="705"/>
    </row>
    <row r="7" spans="1:24" ht="13.5" thickBot="1" x14ac:dyDescent="0.25">
      <c r="A7" s="705"/>
      <c r="B7" s="706"/>
      <c r="C7" s="809" t="s">
        <v>694</v>
      </c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</row>
    <row r="8" spans="1:24" ht="13.5" thickBot="1" x14ac:dyDescent="0.25">
      <c r="A8" s="1694" t="s">
        <v>1034</v>
      </c>
      <c r="B8" s="1695"/>
      <c r="C8" s="480" t="s">
        <v>1150</v>
      </c>
      <c r="D8" s="481" t="s">
        <v>1151</v>
      </c>
      <c r="E8" s="481" t="s">
        <v>1152</v>
      </c>
      <c r="F8" s="481" t="s">
        <v>1153</v>
      </c>
      <c r="G8" s="481" t="s">
        <v>1154</v>
      </c>
      <c r="H8" s="481" t="s">
        <v>1155</v>
      </c>
      <c r="I8" s="481" t="s">
        <v>1156</v>
      </c>
      <c r="J8" s="481" t="s">
        <v>1157</v>
      </c>
      <c r="K8" s="481" t="s">
        <v>1158</v>
      </c>
      <c r="L8" s="481" t="s">
        <v>1159</v>
      </c>
      <c r="M8" s="481" t="s">
        <v>1160</v>
      </c>
      <c r="N8" s="481" t="s">
        <v>1161</v>
      </c>
      <c r="O8" s="1110" t="s">
        <v>1162</v>
      </c>
      <c r="P8" s="1110" t="s">
        <v>1574</v>
      </c>
      <c r="Q8" s="1110" t="s">
        <v>1575</v>
      </c>
      <c r="R8" s="1110" t="s">
        <v>1576</v>
      </c>
      <c r="S8" s="1110" t="s">
        <v>1577</v>
      </c>
      <c r="T8" s="1110" t="s">
        <v>1578</v>
      </c>
      <c r="U8" s="1110" t="s">
        <v>1579</v>
      </c>
      <c r="V8" s="1110" t="s">
        <v>1580</v>
      </c>
      <c r="W8" s="1112" t="s">
        <v>1581</v>
      </c>
      <c r="X8" s="1111" t="s">
        <v>1582</v>
      </c>
    </row>
    <row r="9" spans="1:24" x14ac:dyDescent="0.2">
      <c r="A9" s="476" t="s">
        <v>563</v>
      </c>
      <c r="B9" s="110" t="s">
        <v>565</v>
      </c>
      <c r="C9" s="477">
        <v>5</v>
      </c>
      <c r="D9" s="478">
        <v>8</v>
      </c>
      <c r="E9" s="478">
        <v>10</v>
      </c>
      <c r="F9" s="478">
        <v>12</v>
      </c>
      <c r="G9" s="478">
        <v>14</v>
      </c>
      <c r="H9" s="478" t="s">
        <v>555</v>
      </c>
      <c r="I9" s="478" t="s">
        <v>556</v>
      </c>
      <c r="J9" s="478" t="s">
        <v>557</v>
      </c>
      <c r="K9" s="478" t="s">
        <v>558</v>
      </c>
      <c r="L9" s="478" t="s">
        <v>559</v>
      </c>
      <c r="M9" s="478" t="s">
        <v>560</v>
      </c>
      <c r="N9" s="478" t="s">
        <v>561</v>
      </c>
      <c r="O9" s="478" t="s">
        <v>562</v>
      </c>
      <c r="P9" s="478">
        <v>32</v>
      </c>
      <c r="Q9" s="478">
        <v>34</v>
      </c>
      <c r="R9" s="478">
        <v>36</v>
      </c>
      <c r="S9" s="478">
        <v>38</v>
      </c>
      <c r="T9" s="478">
        <v>40</v>
      </c>
      <c r="U9" s="478">
        <v>42</v>
      </c>
      <c r="V9" s="478">
        <v>44</v>
      </c>
      <c r="W9" s="478">
        <v>46</v>
      </c>
      <c r="X9" s="479">
        <v>48</v>
      </c>
    </row>
    <row r="10" spans="1:24" x14ac:dyDescent="0.2">
      <c r="A10" s="1262" t="s">
        <v>564</v>
      </c>
      <c r="B10" s="80" t="s">
        <v>872</v>
      </c>
      <c r="C10" s="615">
        <v>1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1100"/>
      <c r="Q10" s="1100"/>
      <c r="R10" s="1100"/>
      <c r="S10" s="1100"/>
      <c r="T10" s="1100"/>
      <c r="U10" s="1100"/>
      <c r="V10" s="1100"/>
      <c r="W10" s="1100"/>
      <c r="X10" s="1105"/>
    </row>
    <row r="11" spans="1:24" x14ac:dyDescent="0.2">
      <c r="A11" s="1262"/>
      <c r="B11" s="1199" t="s">
        <v>1149</v>
      </c>
      <c r="C11" s="474"/>
      <c r="D11" s="616">
        <v>1</v>
      </c>
      <c r="E11" s="469"/>
      <c r="F11" s="469"/>
      <c r="G11" s="469"/>
      <c r="H11" s="469"/>
      <c r="I11" s="616">
        <v>1</v>
      </c>
      <c r="J11" s="616">
        <v>1</v>
      </c>
      <c r="K11" s="469"/>
      <c r="L11" s="469"/>
      <c r="M11" s="469"/>
      <c r="N11" s="469"/>
      <c r="O11" s="469"/>
      <c r="P11" s="1101"/>
      <c r="Q11" s="1101"/>
      <c r="R11" s="1101"/>
      <c r="S11" s="1101"/>
      <c r="T11" s="1101"/>
      <c r="U11" s="1101"/>
      <c r="V11" s="1101"/>
      <c r="W11" s="1101"/>
      <c r="X11" s="1106"/>
    </row>
    <row r="12" spans="1:24" x14ac:dyDescent="0.2">
      <c r="A12" s="1262"/>
      <c r="B12" s="1199" t="s">
        <v>1688</v>
      </c>
      <c r="C12" s="474"/>
      <c r="D12" s="469"/>
      <c r="E12" s="616">
        <v>1</v>
      </c>
      <c r="F12" s="469"/>
      <c r="G12" s="469"/>
      <c r="H12" s="469"/>
      <c r="I12" s="616">
        <v>1</v>
      </c>
      <c r="J12" s="469"/>
      <c r="K12" s="616">
        <v>1</v>
      </c>
      <c r="L12" s="469"/>
      <c r="M12" s="616">
        <v>1</v>
      </c>
      <c r="N12" s="469"/>
      <c r="O12" s="469"/>
      <c r="P12" s="1101"/>
      <c r="Q12" s="1102">
        <v>2</v>
      </c>
      <c r="R12" s="1102">
        <v>2</v>
      </c>
      <c r="S12" s="1102">
        <v>1</v>
      </c>
      <c r="T12" s="1101"/>
      <c r="U12" s="1102">
        <v>1</v>
      </c>
      <c r="V12" s="1101"/>
      <c r="W12" s="1101"/>
      <c r="X12" s="1106"/>
    </row>
    <row r="13" spans="1:24" x14ac:dyDescent="0.2">
      <c r="A13" s="1262"/>
      <c r="B13" s="1199" t="s">
        <v>1689</v>
      </c>
      <c r="C13" s="474"/>
      <c r="D13" s="469"/>
      <c r="E13" s="469"/>
      <c r="F13" s="616">
        <v>1</v>
      </c>
      <c r="G13" s="469"/>
      <c r="H13" s="469"/>
      <c r="I13" s="469"/>
      <c r="J13" s="616">
        <v>1</v>
      </c>
      <c r="K13" s="616">
        <v>1</v>
      </c>
      <c r="L13" s="1190">
        <v>2</v>
      </c>
      <c r="M13" s="469"/>
      <c r="N13" s="616">
        <v>1</v>
      </c>
      <c r="O13" s="469"/>
      <c r="P13" s="1103"/>
      <c r="Q13" s="1103"/>
      <c r="R13" s="1103"/>
      <c r="S13" s="1102">
        <v>1</v>
      </c>
      <c r="T13" s="1102">
        <v>2</v>
      </c>
      <c r="U13" s="1103"/>
      <c r="V13" s="1102">
        <v>1</v>
      </c>
      <c r="W13" s="1103"/>
      <c r="X13" s="1107"/>
    </row>
    <row r="14" spans="1:24" x14ac:dyDescent="0.2">
      <c r="A14" s="1262"/>
      <c r="B14" s="1199" t="s">
        <v>1690</v>
      </c>
      <c r="C14" s="474"/>
      <c r="D14" s="469"/>
      <c r="E14" s="469"/>
      <c r="F14" s="469"/>
      <c r="G14" s="616">
        <v>1</v>
      </c>
      <c r="H14" s="469"/>
      <c r="I14" s="469"/>
      <c r="J14" s="469"/>
      <c r="K14" s="469"/>
      <c r="L14" s="469"/>
      <c r="M14" s="469"/>
      <c r="N14" s="469"/>
      <c r="O14" s="616">
        <v>1</v>
      </c>
      <c r="P14" s="1103"/>
      <c r="Q14" s="1102">
        <v>1</v>
      </c>
      <c r="R14" s="1103"/>
      <c r="S14" s="1103"/>
      <c r="T14" s="1103"/>
      <c r="U14" s="1103"/>
      <c r="V14" s="1103"/>
      <c r="W14" s="1102">
        <v>1</v>
      </c>
      <c r="X14" s="1107"/>
    </row>
    <row r="15" spans="1:24" x14ac:dyDescent="0.2">
      <c r="A15" s="1262"/>
      <c r="B15" s="1199" t="s">
        <v>1691</v>
      </c>
      <c r="C15" s="474"/>
      <c r="D15" s="469"/>
      <c r="E15" s="469"/>
      <c r="F15" s="469"/>
      <c r="G15" s="469"/>
      <c r="H15" s="616">
        <v>1</v>
      </c>
      <c r="I15" s="469"/>
      <c r="J15" s="469"/>
      <c r="K15" s="469"/>
      <c r="L15" s="469"/>
      <c r="M15" s="616">
        <v>1</v>
      </c>
      <c r="N15" s="616">
        <v>1</v>
      </c>
      <c r="O15" s="616">
        <v>1</v>
      </c>
      <c r="P15" s="1102">
        <v>2</v>
      </c>
      <c r="Q15" s="1103"/>
      <c r="R15" s="1102">
        <v>1</v>
      </c>
      <c r="S15" s="1102">
        <v>1</v>
      </c>
      <c r="T15" s="1102">
        <v>1</v>
      </c>
      <c r="U15" s="1102">
        <v>2</v>
      </c>
      <c r="V15" s="1102">
        <v>2</v>
      </c>
      <c r="W15" s="1102">
        <v>2</v>
      </c>
      <c r="X15" s="1108">
        <v>3</v>
      </c>
    </row>
    <row r="16" spans="1:24" x14ac:dyDescent="0.2">
      <c r="A16" s="121" t="s">
        <v>689</v>
      </c>
      <c r="B16" s="1199" t="s">
        <v>691</v>
      </c>
      <c r="C16" s="605">
        <v>14</v>
      </c>
      <c r="D16" s="606">
        <v>22.4</v>
      </c>
      <c r="E16" s="606">
        <v>28</v>
      </c>
      <c r="F16" s="606">
        <v>33.5</v>
      </c>
      <c r="G16" s="606">
        <v>40</v>
      </c>
      <c r="H16" s="606">
        <v>45</v>
      </c>
      <c r="I16" s="606">
        <v>50.4</v>
      </c>
      <c r="J16" s="606">
        <v>55.9</v>
      </c>
      <c r="K16" s="606">
        <v>61.5</v>
      </c>
      <c r="L16" s="606">
        <v>67</v>
      </c>
      <c r="M16" s="606">
        <v>73</v>
      </c>
      <c r="N16" s="606">
        <v>78.5</v>
      </c>
      <c r="O16" s="606">
        <v>85</v>
      </c>
      <c r="P16" s="1109" t="s">
        <v>1583</v>
      </c>
      <c r="Q16" s="1109" t="s">
        <v>1584</v>
      </c>
      <c r="R16" s="1109" t="s">
        <v>1585</v>
      </c>
      <c r="S16" s="1109" t="s">
        <v>1586</v>
      </c>
      <c r="T16" s="1109" t="s">
        <v>1587</v>
      </c>
      <c r="U16" s="1109" t="s">
        <v>1588</v>
      </c>
      <c r="V16" s="1109" t="s">
        <v>1589</v>
      </c>
      <c r="W16" s="1109" t="s">
        <v>1590</v>
      </c>
      <c r="X16" s="1104" t="s">
        <v>1591</v>
      </c>
    </row>
    <row r="17" spans="1:24" x14ac:dyDescent="0.2">
      <c r="A17" s="121" t="s">
        <v>566</v>
      </c>
      <c r="B17" s="1199" t="s">
        <v>691</v>
      </c>
      <c r="C17" s="605">
        <v>16</v>
      </c>
      <c r="D17" s="606">
        <v>25</v>
      </c>
      <c r="E17" s="606">
        <v>31.5</v>
      </c>
      <c r="F17" s="606">
        <v>37.5</v>
      </c>
      <c r="G17" s="606">
        <v>45</v>
      </c>
      <c r="H17" s="606">
        <v>50</v>
      </c>
      <c r="I17" s="606">
        <v>56.5</v>
      </c>
      <c r="J17" s="606">
        <v>62.5</v>
      </c>
      <c r="K17" s="606">
        <v>69</v>
      </c>
      <c r="L17" s="606">
        <v>75</v>
      </c>
      <c r="M17" s="606">
        <v>81.5</v>
      </c>
      <c r="N17" s="606">
        <v>87.5</v>
      </c>
      <c r="O17" s="606">
        <v>95</v>
      </c>
      <c r="P17" s="606" t="s">
        <v>1592</v>
      </c>
      <c r="Q17" s="606" t="s">
        <v>1593</v>
      </c>
      <c r="R17" s="606" t="s">
        <v>1594</v>
      </c>
      <c r="S17" s="606" t="s">
        <v>1595</v>
      </c>
      <c r="T17" s="606" t="s">
        <v>1596</v>
      </c>
      <c r="U17" s="606" t="s">
        <v>1597</v>
      </c>
      <c r="V17" s="606" t="s">
        <v>1598</v>
      </c>
      <c r="W17" s="606" t="s">
        <v>1599</v>
      </c>
      <c r="X17" s="607" t="s">
        <v>1600</v>
      </c>
    </row>
    <row r="18" spans="1:24" ht="13.5" thickBot="1" x14ac:dyDescent="0.25">
      <c r="A18" s="132" t="s">
        <v>703</v>
      </c>
      <c r="B18" s="1200" t="s">
        <v>693</v>
      </c>
      <c r="C18" s="1201">
        <f>'Интерактивный прайс-лист'!$F$26*VLOOKUP($B10,last!$B$1:$C$2069,2,0)</f>
        <v>11923</v>
      </c>
      <c r="D18" s="1202">
        <f>'Интерактивный прайс-лист'!$F$26*VLOOKUP($B11,last!$B$1:$C$2069,2,0)</f>
        <v>19430</v>
      </c>
      <c r="E18" s="1202">
        <f>'Интерактивный прайс-лист'!$F$26*VLOOKUP($B12,last!$B$1:$C$2069,2,0)</f>
        <v>20664</v>
      </c>
      <c r="F18" s="1202">
        <f>'Интерактивный прайс-лист'!$F$26*VLOOKUP($B13,last!$B$1:$C$2069,2,0)</f>
        <v>24812</v>
      </c>
      <c r="G18" s="1202">
        <f>'Интерактивный прайс-лист'!$F$26*VLOOKUP($B14,last!$B$1:$C$2069,2,0)</f>
        <v>28938</v>
      </c>
      <c r="H18" s="1202">
        <f>'Интерактивный прайс-лист'!$F$26*VLOOKUP($B15,last!$B$1:$C$2069,2,0)</f>
        <v>33070</v>
      </c>
      <c r="I18" s="1202">
        <f>'Интерактивный прайс-лист'!$F$26*(VLOOKUP($B11,last!$B$1:$C$2065,2,0)+VLOOKUP($B12,last!$B$1:$C$2065,2,0))</f>
        <v>40094</v>
      </c>
      <c r="J18" s="1202">
        <f>'Интерактивный прайс-лист'!$F$26*(VLOOKUP($B11,last!$B$1:$C$2065,2,0)+VLOOKUP(B13,last!$B$1:$C$2065,2,0))</f>
        <v>44242</v>
      </c>
      <c r="K18" s="1202">
        <f>'Интерактивный прайс-лист'!$F$26*(VLOOKUP(B12,last!$B$1:$C$2065,2,0)+VLOOKUP(B13,last!$B$1:$C$2065,2,0))</f>
        <v>45476</v>
      </c>
      <c r="L18" s="1202">
        <f>'Интерактивный прайс-лист'!$F$26*(2*VLOOKUP(B13,last!$B$1:$C$2065,2,0))</f>
        <v>49624</v>
      </c>
      <c r="M18" s="1202">
        <f>'Интерактивный прайс-лист'!$F$26*(VLOOKUP($B12,last!$B$1:$C$2065,2,0)+VLOOKUP($B15,last!$B$1:$C$2065,2,0))</f>
        <v>53734</v>
      </c>
      <c r="N18" s="1202">
        <f>'Интерактивный прайс-лист'!$F$26*(VLOOKUP($B13,last!$B$1:$C$2065,2,0)+VLOOKUP($B15,last!$B$1:$C$2065,2,0))</f>
        <v>57882</v>
      </c>
      <c r="O18" s="1202">
        <f>'Интерактивный прайс-лист'!$F$26*(VLOOKUP($B14,last!$B$1:$C$2065,2,0)+VLOOKUP($B15,last!$B$1:$C$2065,2,0))</f>
        <v>62008</v>
      </c>
      <c r="P18" s="1202">
        <f>'Интерактивный прайс-лист'!$F$26*(2*VLOOKUP(B15,last!$B$1:$C$2065,2,0))</f>
        <v>66140</v>
      </c>
      <c r="Q18" s="1202">
        <f>'Интерактивный прайс-лист'!$F$26*(2*VLOOKUP($B12,last!$B$1:$C$2065,2,0)+VLOOKUP($B14,last!$B$1:$C$2065,2,0))</f>
        <v>70266</v>
      </c>
      <c r="R18" s="1202">
        <f>'Интерактивный прайс-лист'!$F$26*(2*VLOOKUP($B12,last!$B$1:$C$2065,2,0)+VLOOKUP($B15,last!$B$1:$C$2065,2,0))</f>
        <v>74398</v>
      </c>
      <c r="S18" s="1202">
        <f>'Интерактивный прайс-лист'!$F$26*(VLOOKUP($B12,last!$B$1:$C$2065,2,0)+VLOOKUP($B13,last!$B$1:$C$2065,2,0)+VLOOKUP($B15,last!$B$1:$C$2065,2,0))</f>
        <v>78546</v>
      </c>
      <c r="T18" s="1202">
        <f>'Интерактивный прайс-лист'!$F$26*(2*VLOOKUP($B13,last!$B$1:$C$2065,2,0)+VLOOKUP($B15,last!$B$1:$C$2065,2,0))</f>
        <v>82694</v>
      </c>
      <c r="U18" s="1202">
        <f>'Интерактивный прайс-лист'!$F$26*(VLOOKUP($B12,last!$B$1:$C$2065,2,0)+2*VLOOKUP($B15,last!$B$1:$C$2065,2,0))</f>
        <v>86804</v>
      </c>
      <c r="V18" s="1202">
        <f>'Интерактивный прайс-лист'!$F$26*(VLOOKUP($B13,last!$B$1:$C$2065,2,0)+2*VLOOKUP($B15,last!$B$1:$C$2065,2,0))</f>
        <v>90952</v>
      </c>
      <c r="W18" s="1202">
        <f>'Интерактивный прайс-лист'!$F$26*(VLOOKUP($B14,last!$B$1:$C$2065,2,0)+2*VLOOKUP($B15,last!$B$1:$C$2065,2,0))</f>
        <v>95078</v>
      </c>
      <c r="X18" s="1203">
        <f>'Интерактивный прайс-лист'!$F$26*(3*VLOOKUP(B15,last!$B$1:$C$2065,2,0))</f>
        <v>99210</v>
      </c>
    </row>
    <row r="19" spans="1:24" x14ac:dyDescent="0.2">
      <c r="A19" s="705"/>
      <c r="B19" s="706"/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</row>
    <row r="20" spans="1:24" x14ac:dyDescent="0.2">
      <c r="A20" s="705"/>
      <c r="B20" s="706"/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</row>
    <row r="21" spans="1:24" x14ac:dyDescent="0.2">
      <c r="A21" s="705"/>
      <c r="B21" s="706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</row>
    <row r="22" spans="1:24" ht="13.5" thickBot="1" x14ac:dyDescent="0.25">
      <c r="A22" s="705"/>
      <c r="B22" s="706"/>
      <c r="C22" s="835" t="s">
        <v>1011</v>
      </c>
      <c r="D22" s="835"/>
      <c r="E22" s="835"/>
      <c r="F22" s="835"/>
      <c r="G22" s="835"/>
      <c r="H22" s="835"/>
      <c r="I22" s="835"/>
      <c r="J22" s="835"/>
      <c r="K22" s="835"/>
      <c r="L22" s="835"/>
      <c r="M22" s="705"/>
      <c r="N22" s="705"/>
      <c r="O22" s="705"/>
      <c r="P22" s="705"/>
      <c r="Q22" s="705"/>
      <c r="R22" s="705"/>
      <c r="S22" s="705"/>
      <c r="T22" s="705"/>
      <c r="U22" s="705"/>
      <c r="V22" s="705"/>
      <c r="W22" s="705"/>
      <c r="X22" s="705"/>
    </row>
    <row r="23" spans="1:24" ht="13.5" thickBot="1" x14ac:dyDescent="0.25">
      <c r="A23" s="1694" t="s">
        <v>1034</v>
      </c>
      <c r="B23" s="1695"/>
      <c r="C23" s="348" t="s">
        <v>869</v>
      </c>
      <c r="D23" s="349" t="s">
        <v>870</v>
      </c>
      <c r="E23" s="349" t="s">
        <v>871</v>
      </c>
      <c r="F23" s="470" t="s">
        <v>544</v>
      </c>
      <c r="G23" s="471" t="s">
        <v>545</v>
      </c>
      <c r="H23" s="471" t="s">
        <v>546</v>
      </c>
      <c r="I23" s="471" t="s">
        <v>547</v>
      </c>
      <c r="J23" s="471" t="s">
        <v>548</v>
      </c>
      <c r="K23" s="604" t="s">
        <v>1148</v>
      </c>
      <c r="L23" s="471" t="s">
        <v>549</v>
      </c>
      <c r="M23" s="471" t="s">
        <v>550</v>
      </c>
      <c r="N23" s="471" t="s">
        <v>551</v>
      </c>
      <c r="O23" s="472" t="s">
        <v>552</v>
      </c>
      <c r="P23" s="703"/>
      <c r="Q23" s="703"/>
      <c r="R23" s="703"/>
      <c r="S23" s="703"/>
      <c r="T23" s="703"/>
      <c r="U23" s="703"/>
      <c r="V23" s="703"/>
      <c r="W23" s="703"/>
      <c r="X23" s="703"/>
    </row>
    <row r="24" spans="1:24" x14ac:dyDescent="0.2">
      <c r="A24" s="62" t="s">
        <v>563</v>
      </c>
      <c r="B24" s="63" t="s">
        <v>565</v>
      </c>
      <c r="C24" s="601">
        <v>5</v>
      </c>
      <c r="D24" s="569">
        <v>6.5</v>
      </c>
      <c r="E24" s="569">
        <v>7.5</v>
      </c>
      <c r="F24" s="600" t="s">
        <v>553</v>
      </c>
      <c r="G24" s="468" t="s">
        <v>554</v>
      </c>
      <c r="H24" s="468" t="s">
        <v>555</v>
      </c>
      <c r="I24" s="468" t="s">
        <v>556</v>
      </c>
      <c r="J24" s="468" t="s">
        <v>557</v>
      </c>
      <c r="K24" s="468" t="s">
        <v>558</v>
      </c>
      <c r="L24" s="468" t="s">
        <v>559</v>
      </c>
      <c r="M24" s="468" t="s">
        <v>560</v>
      </c>
      <c r="N24" s="468" t="s">
        <v>561</v>
      </c>
      <c r="O24" s="473" t="s">
        <v>562</v>
      </c>
      <c r="P24" s="703"/>
      <c r="Q24" s="703"/>
      <c r="R24" s="703"/>
      <c r="S24" s="703"/>
      <c r="T24" s="703"/>
      <c r="U24" s="703"/>
      <c r="V24" s="703"/>
      <c r="W24" s="703"/>
      <c r="X24" s="703"/>
    </row>
    <row r="25" spans="1:24" x14ac:dyDescent="0.2">
      <c r="A25" s="1263" t="s">
        <v>564</v>
      </c>
      <c r="B25" s="63" t="s">
        <v>869</v>
      </c>
      <c r="C25" s="603">
        <v>1</v>
      </c>
      <c r="D25" s="598"/>
      <c r="E25" s="598"/>
      <c r="F25" s="612">
        <v>2</v>
      </c>
      <c r="G25" s="469" t="s">
        <v>718</v>
      </c>
      <c r="H25" s="613">
        <v>2</v>
      </c>
      <c r="I25" s="613">
        <v>1</v>
      </c>
      <c r="J25" s="469" t="s">
        <v>718</v>
      </c>
      <c r="K25" s="469" t="s">
        <v>718</v>
      </c>
      <c r="L25" s="613">
        <v>1</v>
      </c>
      <c r="M25" s="613">
        <v>1</v>
      </c>
      <c r="N25" s="611"/>
      <c r="O25" s="475" t="s">
        <v>718</v>
      </c>
      <c r="P25" s="703"/>
      <c r="Q25" s="703"/>
      <c r="R25" s="703"/>
      <c r="S25" s="703"/>
      <c r="T25" s="703"/>
      <c r="U25" s="703"/>
      <c r="V25" s="703"/>
      <c r="W25" s="703"/>
      <c r="X25" s="703"/>
    </row>
    <row r="26" spans="1:24" x14ac:dyDescent="0.2">
      <c r="A26" s="1263"/>
      <c r="B26" s="63" t="s">
        <v>870</v>
      </c>
      <c r="C26" s="602"/>
      <c r="D26" s="599">
        <v>1</v>
      </c>
      <c r="E26" s="598"/>
      <c r="F26" s="597" t="s">
        <v>718</v>
      </c>
      <c r="G26" s="613">
        <v>2</v>
      </c>
      <c r="H26" s="613">
        <v>1</v>
      </c>
      <c r="I26" s="613">
        <v>2</v>
      </c>
      <c r="J26" s="613">
        <v>3</v>
      </c>
      <c r="K26" s="469" t="s">
        <v>718</v>
      </c>
      <c r="L26" s="613">
        <v>2</v>
      </c>
      <c r="M26" s="613">
        <v>1</v>
      </c>
      <c r="N26" s="613">
        <v>1</v>
      </c>
      <c r="O26" s="475" t="s">
        <v>718</v>
      </c>
      <c r="P26" s="703"/>
      <c r="Q26" s="703"/>
      <c r="R26" s="703"/>
      <c r="S26" s="703"/>
      <c r="T26" s="703"/>
      <c r="U26" s="703"/>
      <c r="V26" s="703"/>
      <c r="W26" s="703"/>
      <c r="X26" s="703"/>
    </row>
    <row r="27" spans="1:24" x14ac:dyDescent="0.2">
      <c r="A27" s="1263"/>
      <c r="B27" s="63" t="s">
        <v>871</v>
      </c>
      <c r="C27" s="602"/>
      <c r="D27" s="598"/>
      <c r="E27" s="599">
        <v>1</v>
      </c>
      <c r="F27" s="597" t="s">
        <v>718</v>
      </c>
      <c r="G27" s="469" t="s">
        <v>718</v>
      </c>
      <c r="H27" s="469" t="s">
        <v>718</v>
      </c>
      <c r="I27" s="469" t="s">
        <v>718</v>
      </c>
      <c r="J27" s="469" t="s">
        <v>718</v>
      </c>
      <c r="K27" s="613">
        <v>3</v>
      </c>
      <c r="L27" s="613">
        <v>1</v>
      </c>
      <c r="M27" s="613">
        <v>2</v>
      </c>
      <c r="N27" s="613">
        <v>3</v>
      </c>
      <c r="O27" s="614">
        <v>4</v>
      </c>
      <c r="P27" s="703"/>
      <c r="Q27" s="703"/>
      <c r="R27" s="703"/>
      <c r="S27" s="703"/>
      <c r="T27" s="703"/>
      <c r="U27" s="703"/>
      <c r="V27" s="703"/>
      <c r="W27" s="703"/>
      <c r="X27" s="703"/>
    </row>
    <row r="28" spans="1:24" x14ac:dyDescent="0.2">
      <c r="A28" s="62" t="s">
        <v>689</v>
      </c>
      <c r="B28" s="63" t="s">
        <v>691</v>
      </c>
      <c r="C28" s="358">
        <v>14</v>
      </c>
      <c r="D28" s="359">
        <v>18</v>
      </c>
      <c r="E28" s="359">
        <v>21.2</v>
      </c>
      <c r="F28" s="608">
        <v>28</v>
      </c>
      <c r="G28" s="606">
        <v>36</v>
      </c>
      <c r="H28" s="606">
        <v>46</v>
      </c>
      <c r="I28" s="606">
        <v>50</v>
      </c>
      <c r="J28" s="606">
        <v>54</v>
      </c>
      <c r="K28" s="606">
        <v>63.6</v>
      </c>
      <c r="L28" s="606">
        <v>71.2</v>
      </c>
      <c r="M28" s="606">
        <v>74.400000000000006</v>
      </c>
      <c r="N28" s="606">
        <v>81.599999999999994</v>
      </c>
      <c r="O28" s="607">
        <v>84.8</v>
      </c>
      <c r="P28" s="703"/>
      <c r="Q28" s="703"/>
      <c r="R28" s="703"/>
      <c r="S28" s="703"/>
      <c r="T28" s="703"/>
      <c r="U28" s="703"/>
      <c r="V28" s="703"/>
      <c r="W28" s="703"/>
      <c r="X28" s="703"/>
    </row>
    <row r="29" spans="1:24" x14ac:dyDescent="0.2">
      <c r="A29" s="62" t="s">
        <v>566</v>
      </c>
      <c r="B29" s="63" t="s">
        <v>691</v>
      </c>
      <c r="C29" s="609"/>
      <c r="D29" s="610"/>
      <c r="E29" s="610"/>
      <c r="F29" s="608">
        <v>32</v>
      </c>
      <c r="G29" s="606">
        <v>40</v>
      </c>
      <c r="H29" s="606">
        <v>52</v>
      </c>
      <c r="I29" s="606">
        <v>56</v>
      </c>
      <c r="J29" s="606">
        <v>60</v>
      </c>
      <c r="K29" s="606">
        <v>67.2</v>
      </c>
      <c r="L29" s="606">
        <v>78.400000000000006</v>
      </c>
      <c r="M29" s="606">
        <v>80.8</v>
      </c>
      <c r="N29" s="606">
        <v>87.2</v>
      </c>
      <c r="O29" s="607">
        <v>89.6</v>
      </c>
      <c r="P29" s="703"/>
      <c r="Q29" s="703"/>
      <c r="R29" s="703"/>
      <c r="S29" s="703"/>
      <c r="T29" s="703"/>
      <c r="U29" s="703"/>
      <c r="V29" s="703"/>
      <c r="W29" s="703"/>
      <c r="X29" s="703"/>
    </row>
    <row r="30" spans="1:24" ht="13.5" thickBot="1" x14ac:dyDescent="0.25">
      <c r="A30" s="313" t="s">
        <v>703</v>
      </c>
      <c r="B30" s="70" t="s">
        <v>693</v>
      </c>
      <c r="C30" s="666">
        <f>'Интерактивный прайс-лист'!$F$26*VLOOKUP(C23,last!$B$1:$C$2069,2,0)</f>
        <v>15508</v>
      </c>
      <c r="D30" s="667">
        <f>'Интерактивный прайс-лист'!$F$26*VLOOKUP(D23,last!$B$1:$C$2069,2,0)</f>
        <v>21709</v>
      </c>
      <c r="E30" s="667">
        <f>'Интерактивный прайс-лист'!$F$26*VLOOKUP(E23,last!$B$1:$C$2069,2,0)</f>
        <v>25841</v>
      </c>
      <c r="F30" s="668">
        <f>'Интерактивный прайс-лист'!$F$26*2*VLOOKUP($B$25,last!$B$1:$C$2065,2,0)</f>
        <v>31016</v>
      </c>
      <c r="G30" s="617">
        <f>'Интерактивный прайс-лист'!$F$26*2*VLOOKUP($B$26,last!$B$1:$C$2065,2,0)</f>
        <v>43418</v>
      </c>
      <c r="H30" s="617">
        <f>'Интерактивный прайс-лист'!$F$26*(2*VLOOKUP($B$25,last!$B$1:$C$2065,2,0)+VLOOKUP($B$26,last!$B$1:$C$2065,2,0))</f>
        <v>52725</v>
      </c>
      <c r="I30" s="617">
        <f>'Интерактивный прайс-лист'!$F$26*(VLOOKUP($B$25,last!$B$1:$C$2065,2,0)+2*VLOOKUP($B$26,last!$B$1:$C$2065,2,0))</f>
        <v>58926</v>
      </c>
      <c r="J30" s="617">
        <f>'Интерактивный прайс-лист'!$F$26*3*VLOOKUP($B$26,last!$B$1:$C$2065,2,0)</f>
        <v>65127</v>
      </c>
      <c r="K30" s="617">
        <f>'Интерактивный прайс-лист'!$F$26*3*VLOOKUP($B$27,last!$B$1:$C$2065,2,0)</f>
        <v>77523</v>
      </c>
      <c r="L30" s="617">
        <f>'Интерактивный прайс-лист'!$F$26*(VLOOKUP($B$25,last!$B$1:$C$2065,2,0)+2*VLOOKUP($B$26,last!$B$1:$C$2065,2,0)+VLOOKUP($B$27,last!$B$1:$C$2065,2,0))</f>
        <v>84767</v>
      </c>
      <c r="M30" s="617">
        <f>'Интерактивный прайс-лист'!$F$26*(VLOOKUP($B$25,last!$B$1:$C$2065,2,0)+VLOOKUP($B$26,last!$B$1:$C$2065,2,0)+2*VLOOKUP($B$27,last!$B$1:$C$2065,2,0))</f>
        <v>88899</v>
      </c>
      <c r="N30" s="617">
        <f>'Интерактивный прайс-лист'!$F$26*(VLOOKUP($B$26,last!$B$1:$C$2065,2,0)+3*VLOOKUP($B$27,last!$B$1:$C$2065,2,0))</f>
        <v>99232</v>
      </c>
      <c r="O30" s="617">
        <f>'Интерактивный прайс-лист'!$F$26*4*VLOOKUP($B$27,last!$B$1:$C$2065,2,0)</f>
        <v>103364</v>
      </c>
      <c r="P30" s="703"/>
      <c r="Q30" s="703"/>
      <c r="R30" s="703"/>
      <c r="S30" s="703"/>
      <c r="T30" s="703"/>
      <c r="U30" s="703"/>
      <c r="V30" s="703"/>
      <c r="W30" s="703"/>
      <c r="X30" s="703"/>
    </row>
  </sheetData>
  <sheetProtection password="CC0B" sheet="1" objects="1" scenarios="1"/>
  <mergeCells count="5">
    <mergeCell ref="A2:C3"/>
    <mergeCell ref="A8:B8"/>
    <mergeCell ref="A10:A15"/>
    <mergeCell ref="A23:B23"/>
    <mergeCell ref="A25:A27"/>
  </mergeCells>
  <phoneticPr fontId="6" type="noConversion"/>
  <pageMargins left="0.17" right="0.2" top="1" bottom="1" header="0.5" footer="0.5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="85" zoomScaleNormal="85" zoomScaleSheetLayoutView="85" workbookViewId="0">
      <selection activeCell="J9" sqref="J9"/>
    </sheetView>
  </sheetViews>
  <sheetFormatPr defaultRowHeight="12.75" x14ac:dyDescent="0.2"/>
  <cols>
    <col min="4" max="4" width="4.5703125" customWidth="1"/>
    <col min="5" max="5" width="5.140625" customWidth="1"/>
    <col min="6" max="6" width="11.5703125" customWidth="1"/>
    <col min="7" max="7" width="8.28515625" customWidth="1"/>
    <col min="11" max="11" width="10.85546875" customWidth="1"/>
    <col min="12" max="12" width="64.140625" customWidth="1"/>
    <col min="13" max="13" width="5" style="703" customWidth="1"/>
  </cols>
  <sheetData>
    <row r="1" spans="1:12" customFormat="1" x14ac:dyDescent="0.2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customFormat="1" ht="13.5" thickBot="1" x14ac:dyDescent="0.25">
      <c r="A2" s="438"/>
      <c r="B2" s="438"/>
      <c r="C2" s="438"/>
      <c r="D2" s="438"/>
      <c r="E2" s="438"/>
      <c r="F2" s="449"/>
      <c r="G2" s="449"/>
      <c r="H2" s="449"/>
      <c r="I2" s="449"/>
      <c r="J2" s="449"/>
      <c r="K2" s="438"/>
      <c r="L2" s="438"/>
    </row>
    <row r="3" spans="1:12" customFormat="1" ht="15.75" thickTop="1" x14ac:dyDescent="0.25">
      <c r="A3" s="438"/>
      <c r="B3" s="438"/>
      <c r="C3" s="438"/>
      <c r="D3" s="438"/>
      <c r="E3" s="438"/>
      <c r="F3" s="449"/>
      <c r="G3" s="449"/>
      <c r="H3" s="449"/>
      <c r="I3" s="449"/>
      <c r="J3" s="449"/>
      <c r="K3" s="438"/>
      <c r="L3" s="33" t="s">
        <v>959</v>
      </c>
    </row>
    <row r="4" spans="1:12" customFormat="1" x14ac:dyDescent="0.2">
      <c r="A4" s="438"/>
      <c r="B4" s="438"/>
      <c r="C4" s="438"/>
      <c r="D4" s="438"/>
      <c r="E4" s="438"/>
      <c r="F4" s="449"/>
      <c r="G4" s="449"/>
      <c r="H4" s="449"/>
      <c r="I4" s="449"/>
      <c r="J4" s="449"/>
      <c r="K4" s="438"/>
      <c r="L4" s="437" t="s">
        <v>131</v>
      </c>
    </row>
    <row r="5" spans="1:12" customFormat="1" x14ac:dyDescent="0.2">
      <c r="A5" s="438"/>
      <c r="B5" s="438"/>
      <c r="C5" s="438"/>
      <c r="D5" s="438"/>
      <c r="E5" s="438"/>
      <c r="F5" s="449"/>
      <c r="G5" s="449"/>
      <c r="H5" s="449"/>
      <c r="I5" s="449"/>
      <c r="J5" s="449"/>
      <c r="K5" s="438"/>
      <c r="L5" s="34" t="s">
        <v>121</v>
      </c>
    </row>
    <row r="6" spans="1:12" customFormat="1" x14ac:dyDescent="0.2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34" t="s">
        <v>122</v>
      </c>
    </row>
    <row r="7" spans="1:12" customFormat="1" ht="15" x14ac:dyDescent="0.2">
      <c r="A7" s="1226" t="s">
        <v>1698</v>
      </c>
      <c r="B7" s="1227"/>
      <c r="C7" s="1227"/>
      <c r="D7" s="1227"/>
      <c r="E7" s="1227"/>
      <c r="F7" s="1227"/>
      <c r="G7" s="1227"/>
      <c r="H7" s="1227"/>
      <c r="I7" s="1227"/>
      <c r="J7" s="1227"/>
      <c r="K7" s="438"/>
      <c r="L7" s="34" t="s">
        <v>123</v>
      </c>
    </row>
    <row r="8" spans="1:12" customFormat="1" ht="15.75" x14ac:dyDescent="0.2">
      <c r="A8" s="32"/>
      <c r="B8" s="450"/>
      <c r="C8" s="450"/>
      <c r="D8" s="450"/>
      <c r="E8" s="450"/>
      <c r="F8" s="450"/>
      <c r="G8" s="450"/>
      <c r="H8" s="450"/>
      <c r="I8" s="450"/>
      <c r="J8" s="450"/>
      <c r="K8" s="438"/>
      <c r="L8" s="34" t="s">
        <v>124</v>
      </c>
    </row>
    <row r="9" spans="1:12" customFormat="1" x14ac:dyDescent="0.2">
      <c r="A9" s="438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34" t="s">
        <v>125</v>
      </c>
    </row>
    <row r="10" spans="1:12" customFormat="1" ht="12.75" customHeight="1" x14ac:dyDescent="0.2">
      <c r="A10" s="1228" t="s">
        <v>754</v>
      </c>
      <c r="B10" s="1228"/>
      <c r="C10" s="1228"/>
      <c r="D10" s="1228"/>
      <c r="E10" s="1228"/>
      <c r="F10" s="1228"/>
      <c r="G10" s="1228"/>
      <c r="H10" s="1228"/>
      <c r="I10" s="1228"/>
      <c r="J10" s="1228"/>
      <c r="K10" s="438"/>
      <c r="L10" s="35" t="s">
        <v>126</v>
      </c>
    </row>
    <row r="11" spans="1:12" customFormat="1" x14ac:dyDescent="0.2">
      <c r="A11" s="1228"/>
      <c r="B11" s="1228"/>
      <c r="C11" s="1228"/>
      <c r="D11" s="1228"/>
      <c r="E11" s="1228"/>
      <c r="F11" s="1228"/>
      <c r="G11" s="1228"/>
      <c r="H11" s="1228"/>
      <c r="I11" s="1228"/>
      <c r="J11" s="1228"/>
      <c r="K11" s="438"/>
      <c r="L11" s="35" t="s">
        <v>127</v>
      </c>
    </row>
    <row r="12" spans="1:12" customFormat="1" x14ac:dyDescent="0.2">
      <c r="A12" s="1228"/>
      <c r="B12" s="1228"/>
      <c r="C12" s="1228"/>
      <c r="D12" s="1228"/>
      <c r="E12" s="1228"/>
      <c r="F12" s="1228"/>
      <c r="G12" s="1228"/>
      <c r="H12" s="1228"/>
      <c r="I12" s="1228"/>
      <c r="J12" s="1228"/>
      <c r="K12" s="438"/>
      <c r="L12" s="35" t="s">
        <v>128</v>
      </c>
    </row>
    <row r="13" spans="1:12" customFormat="1" x14ac:dyDescent="0.2">
      <c r="A13" s="1228"/>
      <c r="B13" s="1228"/>
      <c r="C13" s="1228"/>
      <c r="D13" s="1228"/>
      <c r="E13" s="1228"/>
      <c r="F13" s="1228"/>
      <c r="G13" s="1228"/>
      <c r="H13" s="1228"/>
      <c r="I13" s="1228"/>
      <c r="J13" s="1228"/>
      <c r="K13" s="438"/>
      <c r="L13" s="34" t="s">
        <v>129</v>
      </c>
    </row>
    <row r="14" spans="1:12" customFormat="1" x14ac:dyDescent="0.2">
      <c r="A14" s="1228"/>
      <c r="B14" s="1228"/>
      <c r="C14" s="1228"/>
      <c r="D14" s="1228"/>
      <c r="E14" s="1228"/>
      <c r="F14" s="1228"/>
      <c r="G14" s="1228"/>
      <c r="H14" s="1228"/>
      <c r="I14" s="1228"/>
      <c r="J14" s="1228"/>
      <c r="K14" s="438"/>
      <c r="L14" s="34" t="s">
        <v>130</v>
      </c>
    </row>
    <row r="15" spans="1:12" customFormat="1" x14ac:dyDescent="0.2">
      <c r="A15" s="1228"/>
      <c r="B15" s="1228"/>
      <c r="C15" s="1228"/>
      <c r="D15" s="1228"/>
      <c r="E15" s="1228"/>
      <c r="F15" s="1228"/>
      <c r="G15" s="1228"/>
      <c r="H15" s="1228"/>
      <c r="I15" s="1228"/>
      <c r="J15" s="1228"/>
      <c r="K15" s="438"/>
      <c r="L15" s="34" t="s">
        <v>1435</v>
      </c>
    </row>
    <row r="16" spans="1:12" customFormat="1" x14ac:dyDescent="0.2">
      <c r="A16" s="1228"/>
      <c r="B16" s="1228"/>
      <c r="C16" s="1228"/>
      <c r="D16" s="1228"/>
      <c r="E16" s="1228"/>
      <c r="F16" s="1228"/>
      <c r="G16" s="1228"/>
      <c r="H16" s="1228"/>
      <c r="I16" s="1228"/>
      <c r="J16" s="1228"/>
      <c r="K16" s="438"/>
      <c r="L16" s="34" t="s">
        <v>1436</v>
      </c>
    </row>
    <row r="17" spans="1:12" customFormat="1" x14ac:dyDescent="0.2">
      <c r="A17" s="438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34" t="s">
        <v>1437</v>
      </c>
    </row>
    <row r="18" spans="1:12" customFormat="1" ht="13.5" thickBot="1" x14ac:dyDescent="0.25">
      <c r="A18" s="438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34" t="s">
        <v>1438</v>
      </c>
    </row>
    <row r="19" spans="1:12" customFormat="1" ht="13.5" thickTop="1" x14ac:dyDescent="0.2">
      <c r="B19" s="439"/>
      <c r="C19" s="440"/>
      <c r="D19" s="440"/>
      <c r="E19" s="440"/>
      <c r="F19" s="440"/>
      <c r="G19" s="440"/>
      <c r="H19" s="441"/>
      <c r="I19" s="438"/>
      <c r="J19" s="438"/>
      <c r="K19" s="438"/>
      <c r="L19" s="34" t="s">
        <v>1439</v>
      </c>
    </row>
    <row r="20" spans="1:12" customFormat="1" x14ac:dyDescent="0.2">
      <c r="A20" s="438"/>
      <c r="B20" s="442"/>
      <c r="C20" s="443"/>
      <c r="D20" s="443"/>
      <c r="E20" s="443"/>
      <c r="F20" s="443"/>
      <c r="G20" s="443"/>
      <c r="H20" s="444"/>
      <c r="I20" s="438"/>
      <c r="J20" s="438"/>
      <c r="K20" s="438"/>
      <c r="L20" s="34" t="s">
        <v>1440</v>
      </c>
    </row>
    <row r="21" spans="1:12" customFormat="1" x14ac:dyDescent="0.2">
      <c r="A21" s="438"/>
      <c r="B21" s="442"/>
      <c r="C21" s="443"/>
      <c r="D21" s="443"/>
      <c r="E21" s="443"/>
      <c r="F21" s="443"/>
      <c r="G21" s="443"/>
      <c r="H21" s="444"/>
      <c r="I21" s="438"/>
      <c r="J21" s="438"/>
      <c r="K21" s="438"/>
      <c r="L21" s="34" t="s">
        <v>1441</v>
      </c>
    </row>
    <row r="22" spans="1:12" customFormat="1" ht="26.25" thickBot="1" x14ac:dyDescent="0.25">
      <c r="A22" s="438"/>
      <c r="B22" s="442"/>
      <c r="C22" s="443"/>
      <c r="D22" s="443"/>
      <c r="E22" s="443"/>
      <c r="F22" s="443"/>
      <c r="G22" s="443"/>
      <c r="H22" s="444"/>
      <c r="I22" s="438"/>
      <c r="J22" s="438"/>
      <c r="K22" s="438"/>
      <c r="L22" s="34" t="s">
        <v>1442</v>
      </c>
    </row>
    <row r="23" spans="1:12" customFormat="1" ht="13.5" thickBot="1" x14ac:dyDescent="0.25">
      <c r="A23" s="438"/>
      <c r="B23" s="442"/>
      <c r="C23" s="1247" t="s">
        <v>954</v>
      </c>
      <c r="D23" s="1248"/>
      <c r="E23" s="448">
        <v>1</v>
      </c>
      <c r="F23" s="14" t="s">
        <v>753</v>
      </c>
      <c r="G23" s="15">
        <v>2012</v>
      </c>
      <c r="H23" s="444"/>
      <c r="I23" s="438"/>
      <c r="J23" s="438"/>
      <c r="K23" s="438"/>
      <c r="L23" s="34" t="s">
        <v>1443</v>
      </c>
    </row>
    <row r="24" spans="1:12" customFormat="1" x14ac:dyDescent="0.2">
      <c r="A24" s="438"/>
      <c r="B24" s="442"/>
      <c r="C24" s="443"/>
      <c r="D24" s="443"/>
      <c r="E24" s="443"/>
      <c r="F24" s="443"/>
      <c r="G24" s="443"/>
      <c r="H24" s="444"/>
      <c r="I24" s="438"/>
      <c r="J24" s="438"/>
      <c r="K24" s="438"/>
      <c r="L24" s="36"/>
    </row>
    <row r="25" spans="1:12" customFormat="1" ht="13.5" thickBot="1" x14ac:dyDescent="0.25">
      <c r="A25" s="438"/>
      <c r="B25" s="442"/>
      <c r="C25" s="443"/>
      <c r="D25" s="443"/>
      <c r="E25" s="443"/>
      <c r="F25" s="443"/>
      <c r="G25" s="443"/>
      <c r="H25" s="444"/>
      <c r="I25" s="438"/>
      <c r="J25" s="438"/>
      <c r="K25" s="438"/>
      <c r="L25" s="34"/>
    </row>
    <row r="26" spans="1:12" customFormat="1" ht="15.75" thickBot="1" x14ac:dyDescent="0.25">
      <c r="A26" s="438"/>
      <c r="B26" s="442"/>
      <c r="C26" s="16">
        <v>1</v>
      </c>
      <c r="D26" s="13" t="s">
        <v>693</v>
      </c>
      <c r="E26" s="17" t="s">
        <v>712</v>
      </c>
      <c r="F26" s="31">
        <v>1</v>
      </c>
      <c r="G26" s="18" t="s">
        <v>713</v>
      </c>
      <c r="H26" s="444"/>
      <c r="I26" s="438"/>
      <c r="J26" s="438"/>
      <c r="K26" s="438"/>
      <c r="L26" s="36"/>
    </row>
    <row r="27" spans="1:12" customFormat="1" x14ac:dyDescent="0.2">
      <c r="A27" s="438"/>
      <c r="B27" s="442"/>
      <c r="C27" s="443"/>
      <c r="D27" s="443"/>
      <c r="E27" s="443"/>
      <c r="F27" s="443"/>
      <c r="G27" s="443"/>
      <c r="H27" s="444"/>
      <c r="I27" s="438"/>
      <c r="J27" s="438"/>
      <c r="K27" s="438"/>
      <c r="L27" s="437" t="s">
        <v>132</v>
      </c>
    </row>
    <row r="28" spans="1:12" customFormat="1" x14ac:dyDescent="0.2">
      <c r="A28" s="438"/>
      <c r="B28" s="442"/>
      <c r="C28" s="443"/>
      <c r="D28" s="443"/>
      <c r="E28" s="443"/>
      <c r="F28" s="443"/>
      <c r="G28" s="443"/>
      <c r="H28" s="444"/>
      <c r="I28" s="438"/>
      <c r="J28" s="438"/>
      <c r="K28" s="438"/>
      <c r="L28" s="34" t="s">
        <v>1699</v>
      </c>
    </row>
    <row r="29" spans="1:12" customFormat="1" x14ac:dyDescent="0.2">
      <c r="A29" s="438"/>
      <c r="B29" s="442"/>
      <c r="C29" s="443"/>
      <c r="D29" s="443"/>
      <c r="E29" s="443"/>
      <c r="F29" s="443"/>
      <c r="G29" s="443"/>
      <c r="H29" s="444"/>
      <c r="I29" s="438"/>
      <c r="J29" s="438"/>
      <c r="K29" s="438"/>
      <c r="L29" s="34" t="s">
        <v>1493</v>
      </c>
    </row>
    <row r="30" spans="1:12" customFormat="1" ht="13.5" thickBot="1" x14ac:dyDescent="0.25">
      <c r="A30" s="438"/>
      <c r="B30" s="445"/>
      <c r="C30" s="446"/>
      <c r="D30" s="446"/>
      <c r="E30" s="446"/>
      <c r="F30" s="446"/>
      <c r="G30" s="446"/>
      <c r="H30" s="447"/>
      <c r="I30" s="438"/>
      <c r="J30" s="438"/>
      <c r="K30" s="438"/>
      <c r="L30" s="34" t="s">
        <v>1494</v>
      </c>
    </row>
    <row r="31" spans="1:12" customFormat="1" ht="13.5" thickTop="1" x14ac:dyDescent="0.2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34" t="s">
        <v>1495</v>
      </c>
    </row>
    <row r="32" spans="1:12" customFormat="1" x14ac:dyDescent="0.2">
      <c r="A32" s="438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34" t="s">
        <v>1496</v>
      </c>
    </row>
    <row r="33" spans="1:12" customFormat="1" x14ac:dyDescent="0.2">
      <c r="L33" s="34" t="s">
        <v>1497</v>
      </c>
    </row>
    <row r="34" spans="1:12" customFormat="1" x14ac:dyDescent="0.2">
      <c r="K34" s="438"/>
      <c r="L34" s="34" t="s">
        <v>1498</v>
      </c>
    </row>
    <row r="35" spans="1:12" customFormat="1" x14ac:dyDescent="0.2">
      <c r="K35" s="438"/>
      <c r="L35" s="34" t="s">
        <v>1499</v>
      </c>
    </row>
    <row r="36" spans="1:12" customFormat="1" x14ac:dyDescent="0.2">
      <c r="K36" s="438"/>
      <c r="L36" s="34" t="s">
        <v>1444</v>
      </c>
    </row>
    <row r="37" spans="1:12" customFormat="1" x14ac:dyDescent="0.2">
      <c r="K37" s="438"/>
      <c r="L37" s="34" t="s">
        <v>1500</v>
      </c>
    </row>
    <row r="38" spans="1:12" customFormat="1" x14ac:dyDescent="0.2">
      <c r="K38" s="438"/>
      <c r="L38" s="34" t="s">
        <v>1501</v>
      </c>
    </row>
    <row r="39" spans="1:12" customFormat="1" ht="25.5" x14ac:dyDescent="0.2">
      <c r="K39" s="438"/>
      <c r="L39" s="34" t="s">
        <v>1502</v>
      </c>
    </row>
    <row r="40" spans="1:12" customFormat="1" x14ac:dyDescent="0.2">
      <c r="A40" s="438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34"/>
    </row>
    <row r="41" spans="1:12" customFormat="1" x14ac:dyDescent="0.2">
      <c r="A41" s="438"/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34" t="s">
        <v>1503</v>
      </c>
    </row>
    <row r="42" spans="1:12" customFormat="1" x14ac:dyDescent="0.2">
      <c r="A42" s="438"/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34"/>
    </row>
    <row r="43" spans="1:12" customFormat="1" x14ac:dyDescent="0.2">
      <c r="A43" s="438"/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34" t="s">
        <v>1504</v>
      </c>
    </row>
    <row r="44" spans="1:12" customFormat="1" ht="13.5" thickBot="1" x14ac:dyDescent="0.2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37" t="s">
        <v>1505</v>
      </c>
    </row>
    <row r="45" spans="1:12" customFormat="1" ht="13.5" thickTop="1" x14ac:dyDescent="0.2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</row>
    <row r="46" spans="1:12" customFormat="1" x14ac:dyDescent="0.2">
      <c r="A46" s="438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</row>
    <row r="48" spans="1:12" customFormat="1" x14ac:dyDescent="0.2">
      <c r="A48" s="703"/>
      <c r="B48" s="703"/>
      <c r="C48" s="703"/>
      <c r="D48" s="703"/>
      <c r="E48" s="703"/>
      <c r="F48" s="703"/>
      <c r="G48" s="703"/>
      <c r="H48" s="703"/>
      <c r="I48" s="703"/>
      <c r="J48" s="703"/>
      <c r="K48" s="703"/>
      <c r="L48" s="703"/>
    </row>
    <row r="49" spans="1:12" customFormat="1" x14ac:dyDescent="0.2">
      <c r="A49" s="703"/>
      <c r="B49" s="703"/>
      <c r="C49" s="703"/>
      <c r="D49" s="703"/>
      <c r="E49" s="703"/>
      <c r="F49" s="703"/>
      <c r="G49" s="703"/>
      <c r="H49" s="703"/>
      <c r="I49" s="703"/>
      <c r="J49" s="703"/>
      <c r="K49" s="703"/>
      <c r="L49" s="703"/>
    </row>
    <row r="50" spans="1:12" customFormat="1" x14ac:dyDescent="0.2">
      <c r="A50" s="703"/>
      <c r="B50" s="703"/>
      <c r="C50" s="703"/>
      <c r="D50" s="703"/>
      <c r="E50" s="703"/>
      <c r="F50" s="703"/>
      <c r="G50" s="703"/>
      <c r="H50" s="703"/>
      <c r="I50" s="703"/>
      <c r="J50" s="703"/>
      <c r="K50" s="703"/>
      <c r="L50" s="703"/>
    </row>
    <row r="51" spans="1:12" customFormat="1" x14ac:dyDescent="0.2">
      <c r="A51" s="703"/>
      <c r="B51" s="703"/>
      <c r="C51" s="703"/>
      <c r="D51" s="703"/>
      <c r="E51" s="703"/>
      <c r="F51" s="703"/>
      <c r="G51" s="703"/>
      <c r="H51" s="703"/>
      <c r="I51" s="703"/>
      <c r="J51" s="703"/>
      <c r="K51" s="703"/>
      <c r="L51" s="703"/>
    </row>
    <row r="52" spans="1:12" customFormat="1" x14ac:dyDescent="0.2">
      <c r="A52" s="703"/>
      <c r="B52" s="703"/>
      <c r="C52" s="703"/>
      <c r="D52" s="703"/>
      <c r="E52" s="703"/>
      <c r="F52" s="703"/>
      <c r="G52" s="703"/>
      <c r="H52" s="703"/>
      <c r="I52" s="703"/>
      <c r="J52" s="703"/>
      <c r="K52" s="703"/>
      <c r="L52" s="703"/>
    </row>
    <row r="53" spans="1:12" customFormat="1" x14ac:dyDescent="0.2">
      <c r="A53" s="703"/>
      <c r="B53" s="703"/>
      <c r="C53" s="703"/>
      <c r="D53" s="703"/>
      <c r="E53" s="703"/>
      <c r="F53" s="703"/>
      <c r="G53" s="703"/>
      <c r="H53" s="703"/>
      <c r="I53" s="703"/>
      <c r="J53" s="703"/>
      <c r="K53" s="703"/>
      <c r="L53" s="703"/>
    </row>
    <row r="54" spans="1:12" customFormat="1" x14ac:dyDescent="0.2">
      <c r="A54" s="703"/>
      <c r="B54" s="703"/>
      <c r="C54" s="703"/>
      <c r="D54" s="703"/>
      <c r="E54" s="703"/>
      <c r="F54" s="703"/>
      <c r="G54" s="703"/>
      <c r="H54" s="703"/>
      <c r="I54" s="703"/>
      <c r="J54" s="703"/>
      <c r="K54" s="703"/>
      <c r="L54" s="703"/>
    </row>
    <row r="55" spans="1:12" customFormat="1" x14ac:dyDescent="0.2">
      <c r="A55" s="703"/>
      <c r="B55" s="703"/>
      <c r="C55" s="703"/>
      <c r="D55" s="703"/>
      <c r="E55" s="703"/>
      <c r="F55" s="703"/>
      <c r="G55" s="703"/>
      <c r="H55" s="703"/>
      <c r="I55" s="703"/>
      <c r="J55" s="703"/>
      <c r="K55" s="703"/>
      <c r="L55" s="703"/>
    </row>
  </sheetData>
  <sheetProtection password="CC0B" sheet="1" objects="1" scenarios="1"/>
  <mergeCells count="3">
    <mergeCell ref="C23:D23"/>
    <mergeCell ref="A7:J7"/>
    <mergeCell ref="A10:J16"/>
  </mergeCells>
  <phoneticPr fontId="6" type="noConversion"/>
  <hyperlinks>
    <hyperlink ref="L5" location="Воздухоочистители!A8" display="1. Воздухоочистители"/>
    <hyperlink ref="L6" location="Настенные!A8" display="2. Кондиционеры настенного типа"/>
    <hyperlink ref="L7" location="Универсальные!A8" display="3. Кондиционеры универсального типа"/>
    <hyperlink ref="L8" location="Напольные!A8" display="4. Кондиционеры напольного типа"/>
    <hyperlink ref="L9" location="Канальные!A8" display="5. Кондиционеры канального типа"/>
    <hyperlink ref="L10" location="Канальные!A8" display="5.1. Низконапорные"/>
    <hyperlink ref="L11" location="Канальные!A21" display="5.2. Средненапорные"/>
    <hyperlink ref="L12" location="Канальные!A151" display="5.3. Высоконапорные"/>
    <hyperlink ref="L13" location="Кассетные!A8" display="6. Кондиционеры кассетного типа"/>
    <hyperlink ref="L14" location="Подпотолочные!A8" display="7. Кондиционеры подпотолочного типа"/>
    <hyperlink ref="L15" location="Крышные!A8" display="8. Крышный кондиционер"/>
    <hyperlink ref="L16" location="Мультисистема!A8" display="9. Мультисистемы"/>
    <hyperlink ref="L17" location="'Системы с несколькими внутр бло'!A8" display="10. Сплит-системы с несколькими внутренними блоками"/>
    <hyperlink ref="L19" location="'Мультисистема для комм прим'!A8" display="12. Мультисистема для коммерческого применения"/>
    <hyperlink ref="L20" location="'Супер Мульти Плюс'!A8" display="13. Система &quot;Супер Мульти Плюс&quot;"/>
    <hyperlink ref="L21" location="'Extra Multi'!A8" display="14. Система &quot;Экстра Мульти&quot;"/>
    <hyperlink ref="L22" location="Низкотемпер_блоки!A8" display="15. Наружные блоки, оборудованные низкотемпературным комплектом"/>
    <hyperlink ref="L23" location="'Справочная информация'!A8" display="16. Дополнительные системы управления (Split, Sky)"/>
    <hyperlink ref="L29" location="'RWEYQ-P'!A1" display="18. Наружный блок RWEYQ-P"/>
    <hyperlink ref="L30" location="'mini VRV'!A8" display="19. Наружный блок миниVRV RXYSQ-P8"/>
    <hyperlink ref="L31" location="'RTSYQ-P'!A8" display="20. Наружный блок RTSYQ-P"/>
    <hyperlink ref="L32" location="'RXYQ-P'!A8" display="21. Наружный блок RXYQ-P9"/>
    <hyperlink ref="L33" location="'RXYHQ-P'!A8" display="22. Наружный блок RXYHQ-P9"/>
    <hyperlink ref="L34" location="'REYQ-P'!A8" display="23. Наружный блок REYQ-P"/>
    <hyperlink ref="L35" location="'REYHQ-P'!A8" display="24. Наружный блок REYHQ-P"/>
    <hyperlink ref="L37" location="'Внутренние блоки VRV'!A8" display="26. Внутренние блоки системы VRV"/>
    <hyperlink ref="L38" location="'Вентиляционные установки'!A8" display="27. Вентиляционные установки"/>
    <hyperlink ref="L39" location="EKEXV_EKEXMCB!A8" display="28. Оборудование VRV для непосредственного охлаждения воздуха в центральных кондиционерах"/>
    <hyperlink ref="L41" location="Фанкойлы!A8" display="29. Фанкойлы"/>
    <hyperlink ref="L43" location="'Компр-конд блок'!A8" display="30. Компрессорно-конденсаторный блок"/>
    <hyperlink ref="L44" location="'Справочная информация'!A44" display="31.Дополнительные системы управления (VRV)"/>
    <hyperlink ref="L18" location="'URURU-Multi'!D4" display="11. URURU Multi"/>
    <hyperlink ref="L28" location="'VRV-Q'!A1" display="17. Модернизация систем VRV на R22"/>
    <hyperlink ref="L36" location="'REYAQ+HXHD'!A1" display="25. Наружные блоки с функцией ГВС REYAQ-P"/>
  </hyperlinks>
  <pageMargins left="0.75" right="0.75" top="1" bottom="1" header="0.5" footer="0.5"/>
  <pageSetup paperSize="9" scale="73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85" zoomScaleNormal="75" zoomScaleSheetLayoutView="85" workbookViewId="0">
      <pane xSplit="3" ySplit="3" topLeftCell="D4" activePane="bottomRight" state="frozen"/>
      <selection activeCell="F26" sqref="F26"/>
      <selection pane="topRight" activeCell="F26" sqref="F26"/>
      <selection pane="bottomLeft" activeCell="F26" sqref="F26"/>
      <selection pane="bottomRight" activeCell="C21" sqref="C21"/>
    </sheetView>
  </sheetViews>
  <sheetFormatPr defaultRowHeight="12.75" x14ac:dyDescent="0.2"/>
  <cols>
    <col min="1" max="1" width="34.42578125" style="42" bestFit="1" customWidth="1"/>
    <col min="2" max="2" width="14.28515625" style="73" customWidth="1"/>
    <col min="3" max="5" width="15.42578125" style="42" bestFit="1" customWidth="1"/>
    <col min="6" max="8" width="13.7109375" style="42" customWidth="1"/>
    <col min="9" max="10" width="4" style="42" bestFit="1" customWidth="1"/>
    <col min="11" max="16384" width="9.140625" style="42"/>
  </cols>
  <sheetData>
    <row r="1" spans="1:6" ht="13.5" thickBot="1" x14ac:dyDescent="0.25">
      <c r="A1" s="48"/>
      <c r="B1" s="46"/>
      <c r="C1" s="48"/>
      <c r="D1" s="48"/>
      <c r="E1" s="48"/>
      <c r="F1" s="48"/>
    </row>
    <row r="2" spans="1:6" ht="17.25" customHeight="1" x14ac:dyDescent="0.2">
      <c r="A2" s="1688" t="s">
        <v>969</v>
      </c>
      <c r="B2" s="1689"/>
      <c r="C2" s="1690"/>
      <c r="D2" s="44"/>
      <c r="E2" s="44"/>
      <c r="F2" s="44"/>
    </row>
    <row r="3" spans="1:6" ht="17.25" customHeight="1" thickBot="1" x14ac:dyDescent="0.25">
      <c r="A3" s="1691"/>
      <c r="B3" s="1692"/>
      <c r="C3" s="1693"/>
      <c r="D3" s="44"/>
      <c r="E3" s="44"/>
      <c r="F3" s="44"/>
    </row>
    <row r="4" spans="1:6" s="48" customFormat="1" ht="9" customHeight="1" x14ac:dyDescent="0.2">
      <c r="B4" s="46"/>
    </row>
    <row r="5" spans="1:6" x14ac:dyDescent="0.2">
      <c r="A5" s="705"/>
      <c r="B5" s="706"/>
      <c r="C5" s="705"/>
      <c r="D5" s="705"/>
      <c r="E5" s="705"/>
      <c r="F5" s="705"/>
    </row>
    <row r="6" spans="1:6" ht="13.5" thickBot="1" x14ac:dyDescent="0.25">
      <c r="A6" s="705"/>
      <c r="B6" s="706"/>
      <c r="C6" s="705"/>
      <c r="D6" s="705"/>
      <c r="E6" s="705"/>
      <c r="F6" s="705"/>
    </row>
    <row r="7" spans="1:6" ht="13.5" thickBot="1" x14ac:dyDescent="0.25">
      <c r="A7" s="1696" t="s">
        <v>1034</v>
      </c>
      <c r="B7" s="1697"/>
      <c r="C7" s="618" t="s">
        <v>1135</v>
      </c>
      <c r="D7" s="524" t="s">
        <v>1136</v>
      </c>
      <c r="E7" s="619" t="s">
        <v>1137</v>
      </c>
      <c r="F7" s="803"/>
    </row>
    <row r="8" spans="1:6" x14ac:dyDescent="0.2">
      <c r="A8" s="224" t="s">
        <v>689</v>
      </c>
      <c r="B8" s="232" t="s">
        <v>691</v>
      </c>
      <c r="C8" s="406">
        <v>11.2</v>
      </c>
      <c r="D8" s="359">
        <v>14</v>
      </c>
      <c r="E8" s="360">
        <v>15.5</v>
      </c>
      <c r="F8" s="803"/>
    </row>
    <row r="9" spans="1:6" x14ac:dyDescent="0.2">
      <c r="A9" s="224" t="s">
        <v>700</v>
      </c>
      <c r="B9" s="232" t="s">
        <v>691</v>
      </c>
      <c r="C9" s="406">
        <v>12.5</v>
      </c>
      <c r="D9" s="359">
        <v>16</v>
      </c>
      <c r="E9" s="360">
        <v>18</v>
      </c>
      <c r="F9" s="803"/>
    </row>
    <row r="10" spans="1:6" ht="13.5" thickBot="1" x14ac:dyDescent="0.25">
      <c r="A10" s="243" t="s">
        <v>703</v>
      </c>
      <c r="B10" s="407" t="s">
        <v>693</v>
      </c>
      <c r="C10" s="155">
        <f>'Интерактивный прайс-лист'!$F$26*VLOOKUP(C7,last!$B$1:$C$20072,2,0)</f>
        <v>5699</v>
      </c>
      <c r="D10" s="77">
        <f>'Интерактивный прайс-лист'!$F$26*VLOOKUP(D7,last!$B$1:$C$20072,2,0)</f>
        <v>6320</v>
      </c>
      <c r="E10" s="78">
        <f>'Интерактивный прайс-лист'!$F$26*VLOOKUP(E7,last!$B$1:$C$20072,2,0)</f>
        <v>6960</v>
      </c>
      <c r="F10" s="705"/>
    </row>
    <row r="11" spans="1:6" x14ac:dyDescent="0.2">
      <c r="A11" s="705"/>
      <c r="B11" s="706"/>
      <c r="C11" s="705"/>
      <c r="D11" s="705"/>
      <c r="E11" s="705"/>
      <c r="F11" s="705"/>
    </row>
    <row r="12" spans="1:6" s="705" customFormat="1" x14ac:dyDescent="0.2">
      <c r="B12" s="706"/>
    </row>
  </sheetData>
  <sheetProtection password="CC0B" sheet="1" objects="1" scenarios="1"/>
  <mergeCells count="2">
    <mergeCell ref="A7:B7"/>
    <mergeCell ref="A2:C3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BreakPreview" zoomScale="85" zoomScaleNormal="75" zoomScaleSheetLayoutView="85" workbookViewId="0">
      <pane xSplit="3" ySplit="4" topLeftCell="D5" activePane="bottomRight" state="frozen"/>
      <selection activeCell="F26" sqref="F26"/>
      <selection pane="topRight" activeCell="F26" sqref="F26"/>
      <selection pane="bottomLeft" activeCell="F26" sqref="F26"/>
      <selection pane="bottomRight" activeCell="H17" sqref="H17"/>
    </sheetView>
  </sheetViews>
  <sheetFormatPr defaultRowHeight="12.75" x14ac:dyDescent="0.2"/>
  <cols>
    <col min="1" max="1" width="27.140625" style="42" customWidth="1"/>
    <col min="2" max="2" width="17.7109375" style="42" customWidth="1"/>
    <col min="3" max="3" width="13.85546875" style="127" bestFit="1" customWidth="1"/>
    <col min="4" max="4" width="12.28515625" style="42" bestFit="1" customWidth="1"/>
    <col min="5" max="5" width="13.42578125" style="42" bestFit="1" customWidth="1"/>
    <col min="6" max="12" width="11.7109375" style="42" customWidth="1"/>
    <col min="13" max="16384" width="9.140625" style="42"/>
  </cols>
  <sheetData>
    <row r="1" spans="1:14" ht="13.5" thickBot="1" x14ac:dyDescent="0.25">
      <c r="A1" s="48"/>
      <c r="B1" s="48"/>
      <c r="C1" s="126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18" customHeight="1" x14ac:dyDescent="0.2">
      <c r="A2" s="1688" t="s">
        <v>964</v>
      </c>
      <c r="B2" s="1689"/>
      <c r="C2" s="1690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18" customHeight="1" thickBot="1" x14ac:dyDescent="0.25">
      <c r="A3" s="1691"/>
      <c r="B3" s="1692"/>
      <c r="C3" s="1693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4" s="48" customFormat="1" ht="6.75" customHeight="1" x14ac:dyDescent="0.2">
      <c r="C4" s="126"/>
    </row>
    <row r="5" spans="1:14" x14ac:dyDescent="0.2">
      <c r="A5" s="705"/>
      <c r="B5" s="705"/>
      <c r="C5" s="766"/>
      <c r="D5" s="705"/>
      <c r="E5" s="705"/>
      <c r="F5" s="705"/>
      <c r="G5" s="705"/>
      <c r="H5" s="705"/>
      <c r="I5" s="705"/>
      <c r="J5" s="705"/>
      <c r="K5" s="705"/>
      <c r="L5" s="705"/>
      <c r="M5" s="705"/>
    </row>
    <row r="6" spans="1:14" x14ac:dyDescent="0.2">
      <c r="A6" s="705"/>
      <c r="B6" s="705"/>
      <c r="C6" s="766"/>
      <c r="D6" s="705"/>
      <c r="E6" s="705"/>
      <c r="F6" s="705"/>
      <c r="G6" s="705"/>
      <c r="H6" s="705"/>
      <c r="I6" s="705"/>
      <c r="J6" s="705"/>
      <c r="K6" s="705"/>
      <c r="L6" s="705"/>
      <c r="M6" s="705"/>
    </row>
    <row r="7" spans="1:14" ht="13.5" thickBot="1" x14ac:dyDescent="0.25">
      <c r="A7" s="1702"/>
      <c r="B7" s="1702"/>
      <c r="C7" s="1702"/>
      <c r="D7" s="1703" t="s">
        <v>567</v>
      </c>
      <c r="E7" s="1703"/>
      <c r="F7" s="1703"/>
      <c r="G7" s="1703"/>
      <c r="H7" s="1703"/>
      <c r="I7" s="1703"/>
      <c r="J7" s="1703"/>
      <c r="K7" s="1703"/>
      <c r="L7" s="1703"/>
      <c r="M7" s="705"/>
    </row>
    <row r="8" spans="1:14" ht="13.5" thickBot="1" x14ac:dyDescent="0.25">
      <c r="A8" s="1699" t="s">
        <v>965</v>
      </c>
      <c r="B8" s="1700"/>
      <c r="C8" s="1701"/>
      <c r="D8" s="348">
        <v>8</v>
      </c>
      <c r="E8" s="349">
        <v>10</v>
      </c>
      <c r="F8" s="349">
        <v>16</v>
      </c>
      <c r="G8" s="349">
        <v>18</v>
      </c>
      <c r="H8" s="349">
        <v>20</v>
      </c>
      <c r="I8" s="349">
        <v>24</v>
      </c>
      <c r="J8" s="349">
        <v>26</v>
      </c>
      <c r="K8" s="349">
        <v>28</v>
      </c>
      <c r="L8" s="350">
        <v>30</v>
      </c>
      <c r="M8" s="803"/>
      <c r="N8" s="235"/>
    </row>
    <row r="9" spans="1:14" x14ac:dyDescent="0.2">
      <c r="A9" s="228" t="s">
        <v>966</v>
      </c>
      <c r="B9" s="351" t="s">
        <v>687</v>
      </c>
      <c r="C9" s="79"/>
      <c r="D9" s="352">
        <v>1</v>
      </c>
      <c r="E9" s="353"/>
      <c r="F9" s="353">
        <v>2</v>
      </c>
      <c r="G9" s="353">
        <v>1</v>
      </c>
      <c r="H9" s="353"/>
      <c r="I9" s="353">
        <v>3</v>
      </c>
      <c r="J9" s="353">
        <v>2</v>
      </c>
      <c r="K9" s="353">
        <v>1</v>
      </c>
      <c r="L9" s="354"/>
      <c r="M9" s="803"/>
      <c r="N9" s="235"/>
    </row>
    <row r="10" spans="1:14" x14ac:dyDescent="0.2">
      <c r="A10" s="230"/>
      <c r="B10" s="355" t="s">
        <v>632</v>
      </c>
      <c r="C10" s="80"/>
      <c r="D10" s="81"/>
      <c r="E10" s="150">
        <v>1</v>
      </c>
      <c r="F10" s="356"/>
      <c r="G10" s="356">
        <v>1</v>
      </c>
      <c r="H10" s="356">
        <v>2</v>
      </c>
      <c r="I10" s="356"/>
      <c r="J10" s="356">
        <v>1</v>
      </c>
      <c r="K10" s="356">
        <v>2</v>
      </c>
      <c r="L10" s="357">
        <v>3</v>
      </c>
      <c r="M10" s="803"/>
      <c r="N10" s="235"/>
    </row>
    <row r="11" spans="1:14" x14ac:dyDescent="0.2">
      <c r="A11" s="1481" t="s">
        <v>967</v>
      </c>
      <c r="B11" s="1545"/>
      <c r="C11" s="80" t="s">
        <v>691</v>
      </c>
      <c r="D11" s="358">
        <v>22.4</v>
      </c>
      <c r="E11" s="359">
        <v>26.7</v>
      </c>
      <c r="F11" s="359">
        <v>44.8</v>
      </c>
      <c r="G11" s="359">
        <v>49.1</v>
      </c>
      <c r="H11" s="359">
        <v>53.4</v>
      </c>
      <c r="I11" s="359">
        <v>67.2</v>
      </c>
      <c r="J11" s="359">
        <v>71.5</v>
      </c>
      <c r="K11" s="359">
        <v>75.8</v>
      </c>
      <c r="L11" s="360">
        <v>80.099999999999994</v>
      </c>
      <c r="M11" s="803"/>
      <c r="N11" s="235"/>
    </row>
    <row r="12" spans="1:14" x14ac:dyDescent="0.2">
      <c r="A12" s="1481" t="s">
        <v>968</v>
      </c>
      <c r="B12" s="1545"/>
      <c r="C12" s="80" t="s">
        <v>691</v>
      </c>
      <c r="D12" s="358">
        <v>25</v>
      </c>
      <c r="E12" s="359">
        <v>31.5</v>
      </c>
      <c r="F12" s="359">
        <v>50</v>
      </c>
      <c r="G12" s="359">
        <v>56.5</v>
      </c>
      <c r="H12" s="359">
        <v>63</v>
      </c>
      <c r="I12" s="359">
        <v>75</v>
      </c>
      <c r="J12" s="359">
        <v>81.5</v>
      </c>
      <c r="K12" s="359">
        <v>88</v>
      </c>
      <c r="L12" s="360">
        <v>94.5</v>
      </c>
      <c r="M12" s="803"/>
      <c r="N12" s="235"/>
    </row>
    <row r="13" spans="1:14" ht="13.5" thickBot="1" x14ac:dyDescent="0.25">
      <c r="A13" s="1557" t="s">
        <v>703</v>
      </c>
      <c r="B13" s="1559"/>
      <c r="C13" s="70" t="s">
        <v>693</v>
      </c>
      <c r="D13" s="107">
        <f>'Интерактивный прайс-лист'!$F$26*VLOOKUP($B$9,last!$B$1:$C$2065,2,0)</f>
        <v>22512</v>
      </c>
      <c r="E13" s="77">
        <f>'Интерактивный прайс-лист'!$F$26*VLOOKUP($B$10,last!$B$1:$C$2065,2,0)</f>
        <v>23715</v>
      </c>
      <c r="F13" s="77">
        <f>'Интерактивный прайс-лист'!$F$26*2*VLOOKUP($B$9,last!$B$1:$C$2065,2,0)</f>
        <v>45024</v>
      </c>
      <c r="G13" s="77">
        <f>'Интерактивный прайс-лист'!$F$26*(VLOOKUP($B$9,last!$B$1:$C$2065,2,0)+VLOOKUP($B$10,last!$B$1:$C$2065,2,0))</f>
        <v>46227</v>
      </c>
      <c r="H13" s="77">
        <f>'Интерактивный прайс-лист'!$F$26*2*VLOOKUP($B$10,last!$B$1:$C$2065,2,0)</f>
        <v>47430</v>
      </c>
      <c r="I13" s="77">
        <f>'Интерактивный прайс-лист'!$F$26*3*VLOOKUP($B$9,last!$B$1:$C$2065,2,0)</f>
        <v>67536</v>
      </c>
      <c r="J13" s="77">
        <f>'Интерактивный прайс-лист'!$F$26*(2*VLOOKUP($B$9,last!$B$1:$C$2065,2,0)+VLOOKUP($B$10,last!$B$1:$C$2065,2,0))</f>
        <v>68739</v>
      </c>
      <c r="K13" s="77">
        <f>'Интерактивный прайс-лист'!$F$26*(VLOOKUP($B$9,last!$B$1:$C$2065,2,0)+2*VLOOKUP($B$10,last!$B$1:$C$2065,2,0))</f>
        <v>69942</v>
      </c>
      <c r="L13" s="78">
        <f>'Интерактивный прайс-лист'!$F$26*3*VLOOKUP($B$10,last!$B$1:$C$2065,2,0)</f>
        <v>71145</v>
      </c>
      <c r="M13" s="705"/>
    </row>
    <row r="14" spans="1:14" x14ac:dyDescent="0.2">
      <c r="A14" s="705"/>
      <c r="B14" s="705"/>
      <c r="C14" s="766"/>
      <c r="D14" s="705"/>
      <c r="E14" s="705"/>
      <c r="F14" s="705"/>
      <c r="G14" s="705"/>
      <c r="H14" s="705"/>
      <c r="I14" s="705"/>
      <c r="J14" s="705"/>
      <c r="K14" s="705"/>
      <c r="L14" s="705"/>
      <c r="M14" s="705"/>
    </row>
    <row r="15" spans="1:14" x14ac:dyDescent="0.2">
      <c r="A15" s="705"/>
      <c r="B15" s="705"/>
      <c r="C15" s="766"/>
      <c r="D15" s="705"/>
      <c r="E15" s="705"/>
      <c r="F15" s="703"/>
      <c r="G15" s="703"/>
      <c r="H15" s="703"/>
      <c r="I15" s="703"/>
      <c r="J15" s="703"/>
      <c r="K15" s="703"/>
      <c r="L15" s="703"/>
      <c r="M15" s="703"/>
    </row>
    <row r="16" spans="1:14" ht="13.5" thickBot="1" x14ac:dyDescent="0.25">
      <c r="A16" s="1698" t="s">
        <v>568</v>
      </c>
      <c r="B16" s="1698"/>
      <c r="C16" s="1698"/>
      <c r="D16" s="836"/>
      <c r="E16" s="836"/>
      <c r="F16" s="703"/>
      <c r="G16" s="703"/>
      <c r="H16" s="703"/>
      <c r="I16" s="703"/>
      <c r="J16" s="703"/>
      <c r="K16" s="703"/>
      <c r="L16" s="703"/>
      <c r="M16" s="703"/>
    </row>
    <row r="17" spans="1:14" ht="13.5" thickBot="1" x14ac:dyDescent="0.25">
      <c r="A17" s="1699" t="s">
        <v>965</v>
      </c>
      <c r="B17" s="1700"/>
      <c r="C17" s="1701"/>
      <c r="D17" s="348" t="s">
        <v>874</v>
      </c>
      <c r="E17" s="350" t="s">
        <v>873</v>
      </c>
      <c r="F17" s="703"/>
      <c r="G17" s="703"/>
      <c r="H17" s="703"/>
      <c r="I17" s="703"/>
      <c r="J17" s="703"/>
      <c r="K17" s="703"/>
      <c r="L17" s="703"/>
      <c r="M17" s="703"/>
      <c r="N17" s="235"/>
    </row>
    <row r="18" spans="1:14" x14ac:dyDescent="0.2">
      <c r="A18" s="1481" t="s">
        <v>967</v>
      </c>
      <c r="B18" s="1545"/>
      <c r="C18" s="80" t="s">
        <v>691</v>
      </c>
      <c r="D18" s="358">
        <v>22.4</v>
      </c>
      <c r="E18" s="360">
        <v>26.7</v>
      </c>
      <c r="F18" s="703"/>
      <c r="G18" s="703"/>
      <c r="H18" s="703"/>
      <c r="I18" s="703"/>
      <c r="J18" s="703"/>
      <c r="K18" s="703"/>
      <c r="L18" s="703"/>
      <c r="M18" s="703"/>
      <c r="N18" s="235"/>
    </row>
    <row r="19" spans="1:14" x14ac:dyDescent="0.2">
      <c r="A19" s="1481" t="s">
        <v>968</v>
      </c>
      <c r="B19" s="1545"/>
      <c r="C19" s="80" t="s">
        <v>691</v>
      </c>
      <c r="D19" s="358">
        <v>25</v>
      </c>
      <c r="E19" s="360">
        <v>31.5</v>
      </c>
      <c r="F19" s="703"/>
      <c r="G19" s="703"/>
      <c r="H19" s="703"/>
      <c r="I19" s="703"/>
      <c r="J19" s="703"/>
      <c r="K19" s="703"/>
      <c r="L19" s="703"/>
      <c r="M19" s="703"/>
      <c r="N19" s="235"/>
    </row>
    <row r="20" spans="1:14" ht="13.5" thickBot="1" x14ac:dyDescent="0.25">
      <c r="A20" s="1557" t="s">
        <v>703</v>
      </c>
      <c r="B20" s="1559"/>
      <c r="C20" s="70" t="s">
        <v>693</v>
      </c>
      <c r="D20" s="107">
        <f>'Интерактивный прайс-лист'!$F$26*VLOOKUP(D17,last!$B$1:$C$2065,2,0)</f>
        <v>24686</v>
      </c>
      <c r="E20" s="78">
        <f>'Интерактивный прайс-лист'!$F$26*VLOOKUP(E17,last!$B$1:$C$2065,2,0)</f>
        <v>25988</v>
      </c>
      <c r="F20" s="703"/>
      <c r="G20" s="703"/>
      <c r="H20" s="703"/>
      <c r="I20" s="703"/>
      <c r="J20" s="703"/>
      <c r="K20" s="703"/>
      <c r="L20" s="703"/>
      <c r="M20" s="703"/>
    </row>
    <row r="21" spans="1:14" x14ac:dyDescent="0.2">
      <c r="A21" s="705"/>
      <c r="B21" s="705"/>
      <c r="C21" s="766"/>
      <c r="D21" s="705"/>
      <c r="E21" s="705"/>
      <c r="F21" s="703"/>
      <c r="G21" s="703"/>
      <c r="H21" s="703"/>
      <c r="I21" s="703"/>
      <c r="J21" s="703"/>
      <c r="K21" s="703"/>
      <c r="L21" s="703"/>
      <c r="M21" s="703"/>
    </row>
    <row r="22" spans="1:14" x14ac:dyDescent="0.2">
      <c r="F22"/>
      <c r="G22"/>
      <c r="H22"/>
      <c r="I22"/>
      <c r="J22"/>
      <c r="K22"/>
      <c r="L22"/>
      <c r="M22"/>
    </row>
    <row r="23" spans="1:14" x14ac:dyDescent="0.2">
      <c r="F23"/>
      <c r="G23"/>
      <c r="H23"/>
      <c r="I23"/>
      <c r="J23"/>
      <c r="K23"/>
      <c r="L23"/>
      <c r="M23"/>
    </row>
  </sheetData>
  <sheetProtection password="CC0B" sheet="1" objects="1" scenarios="1"/>
  <mergeCells count="12">
    <mergeCell ref="A13:B13"/>
    <mergeCell ref="A2:C3"/>
    <mergeCell ref="A7:C7"/>
    <mergeCell ref="D7:L7"/>
    <mergeCell ref="A11:B11"/>
    <mergeCell ref="A8:C8"/>
    <mergeCell ref="A12:B12"/>
    <mergeCell ref="A20:B20"/>
    <mergeCell ref="A16:C16"/>
    <mergeCell ref="A17:C17"/>
    <mergeCell ref="A19:B19"/>
    <mergeCell ref="A18:B18"/>
  </mergeCells>
  <phoneticPr fontId="6" type="noConversion"/>
  <pageMargins left="0.75" right="0.75" top="1" bottom="1" header="0.5" footer="0.5"/>
  <pageSetup paperSize="9" scale="75" fitToHeight="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="85" zoomScaleNormal="75" zoomScaleSheetLayoutView="85" workbookViewId="0">
      <pane xSplit="3" ySplit="4" topLeftCell="D5" activePane="bottomRight" state="frozen"/>
      <selection activeCell="F26" sqref="F26"/>
      <selection pane="topRight" activeCell="F26" sqref="F26"/>
      <selection pane="bottomLeft" activeCell="F26" sqref="F26"/>
      <selection pane="bottomRight" activeCell="F18" sqref="F18"/>
    </sheetView>
  </sheetViews>
  <sheetFormatPr defaultRowHeight="12.75" x14ac:dyDescent="0.2"/>
  <cols>
    <col min="1" max="1" width="23.28515625" style="176" customWidth="1"/>
    <col min="2" max="2" width="12" style="176" customWidth="1"/>
    <col min="3" max="3" width="14.5703125" style="176" bestFit="1" customWidth="1"/>
    <col min="4" max="7" width="18" style="176" customWidth="1"/>
    <col min="8" max="16384" width="9.140625" style="176"/>
  </cols>
  <sheetData>
    <row r="1" spans="1:7" ht="13.5" thickBot="1" x14ac:dyDescent="0.25">
      <c r="A1" s="177"/>
      <c r="B1" s="177"/>
      <c r="C1" s="177"/>
      <c r="D1" s="177"/>
      <c r="E1" s="177"/>
      <c r="F1" s="177"/>
      <c r="G1" s="177"/>
    </row>
    <row r="2" spans="1:7" ht="23.25" customHeight="1" x14ac:dyDescent="0.2">
      <c r="A2" s="1688" t="s">
        <v>970</v>
      </c>
      <c r="B2" s="1689"/>
      <c r="C2" s="1690"/>
      <c r="D2" s="178"/>
      <c r="E2" s="178"/>
      <c r="F2" s="178"/>
      <c r="G2" s="178"/>
    </row>
    <row r="3" spans="1:7" ht="23.25" customHeight="1" thickBot="1" x14ac:dyDescent="0.25">
      <c r="A3" s="1691"/>
      <c r="B3" s="1692"/>
      <c r="C3" s="1693"/>
      <c r="D3" s="178"/>
      <c r="E3" s="178"/>
      <c r="F3" s="178"/>
      <c r="G3" s="178"/>
    </row>
    <row r="4" spans="1:7" s="177" customFormat="1" ht="6.75" customHeight="1" x14ac:dyDescent="0.2"/>
    <row r="5" spans="1:7" s="361" customFormat="1" x14ac:dyDescent="0.2">
      <c r="A5" s="837"/>
      <c r="B5" s="837"/>
      <c r="C5" s="837"/>
      <c r="D5" s="837"/>
      <c r="E5" s="837"/>
      <c r="F5" s="837"/>
      <c r="G5" s="837"/>
    </row>
    <row r="6" spans="1:7" ht="13.5" thickBot="1" x14ac:dyDescent="0.25">
      <c r="A6" s="1708"/>
      <c r="B6" s="1708"/>
      <c r="C6" s="1709"/>
      <c r="D6" s="1710" t="s">
        <v>694</v>
      </c>
      <c r="E6" s="1711"/>
      <c r="F6" s="1711"/>
      <c r="G6" s="1711"/>
    </row>
    <row r="7" spans="1:7" ht="13.5" thickBot="1" x14ac:dyDescent="0.25">
      <c r="A7" s="1714" t="s">
        <v>703</v>
      </c>
      <c r="B7" s="1715"/>
      <c r="C7" s="1716"/>
      <c r="D7" s="221" t="s">
        <v>971</v>
      </c>
      <c r="E7" s="526" t="s">
        <v>972</v>
      </c>
      <c r="F7" s="526" t="s">
        <v>973</v>
      </c>
      <c r="G7" s="527" t="s">
        <v>974</v>
      </c>
    </row>
    <row r="8" spans="1:7" x14ac:dyDescent="0.2">
      <c r="A8" s="1717" t="s">
        <v>966</v>
      </c>
      <c r="B8" s="1719" t="s">
        <v>975</v>
      </c>
      <c r="C8" s="1720"/>
      <c r="D8" s="1113" t="s">
        <v>536</v>
      </c>
      <c r="E8" s="1116" t="s">
        <v>538</v>
      </c>
      <c r="F8" s="1116" t="s">
        <v>539</v>
      </c>
      <c r="G8" s="1114" t="s">
        <v>540</v>
      </c>
    </row>
    <row r="9" spans="1:7" x14ac:dyDescent="0.2">
      <c r="A9" s="1717"/>
      <c r="B9" s="1719"/>
      <c r="C9" s="1720"/>
      <c r="D9" s="838"/>
      <c r="E9" s="839"/>
      <c r="F9" s="839"/>
      <c r="G9" s="1115" t="s">
        <v>537</v>
      </c>
    </row>
    <row r="10" spans="1:7" ht="13.5" thickBot="1" x14ac:dyDescent="0.25">
      <c r="A10" s="1718"/>
      <c r="B10" s="1721" t="s">
        <v>976</v>
      </c>
      <c r="C10" s="1722"/>
      <c r="D10" s="840" t="s">
        <v>571</v>
      </c>
      <c r="E10" s="841" t="s">
        <v>571</v>
      </c>
      <c r="F10" s="841" t="s">
        <v>571</v>
      </c>
      <c r="G10" s="842" t="s">
        <v>571</v>
      </c>
    </row>
    <row r="11" spans="1:7" x14ac:dyDescent="0.2">
      <c r="A11" s="1704" t="s">
        <v>703</v>
      </c>
      <c r="B11" s="1705"/>
      <c r="C11" s="843" t="s">
        <v>693</v>
      </c>
      <c r="D11" s="844">
        <f>'Интерактивный прайс-лист'!$F$26*VLOOKUP(D8,last!$B$1:$C$3065,2,0)</f>
        <v>17115</v>
      </c>
      <c r="E11" s="845">
        <f>'Интерактивный прайс-лист'!$F$26*VLOOKUP(E8,last!$B$1:$C$3065,2,0)</f>
        <v>23956</v>
      </c>
      <c r="F11" s="845">
        <f>'Интерактивный прайс-лист'!$F$26*VLOOKUP(F8,last!$B$1:$C$3065,2,0)</f>
        <v>27372</v>
      </c>
      <c r="G11" s="846">
        <f>'Интерактивный прайс-лист'!$F$26*VLOOKUP(G8,last!$B$1:$C$3065,2,0)+'Интерактивный прайс-лист'!$F$26*VLOOKUP(G9,last!$B$1:$C$3065,2,0)</f>
        <v>36620</v>
      </c>
    </row>
    <row r="12" spans="1:7" x14ac:dyDescent="0.2">
      <c r="A12" s="1706" t="s">
        <v>976</v>
      </c>
      <c r="B12" s="1707"/>
      <c r="C12" s="847" t="s">
        <v>693</v>
      </c>
      <c r="D12" s="848">
        <f>'Интерактивный прайс-лист'!$F$26*VLOOKUP($D$10,last!$B$1:$C$1706,2,0)</f>
        <v>13817</v>
      </c>
      <c r="E12" s="849">
        <f>'Интерактивный прайс-лист'!$F$26*VLOOKUP($D$10,last!$B$1:$C$1706,2,0)</f>
        <v>13817</v>
      </c>
      <c r="F12" s="849">
        <f>'Интерактивный прайс-лист'!$F$26*VLOOKUP($D$10,last!$B$1:$C$1706,2,0)</f>
        <v>13817</v>
      </c>
      <c r="G12" s="850">
        <f>'Интерактивный прайс-лист'!$F$26*VLOOKUP($D$10,last!$B$1:$C$1706,2,0)</f>
        <v>13817</v>
      </c>
    </row>
    <row r="13" spans="1:7" ht="13.5" thickBot="1" x14ac:dyDescent="0.25">
      <c r="A13" s="1712" t="s">
        <v>715</v>
      </c>
      <c r="B13" s="1713"/>
      <c r="C13" s="851" t="s">
        <v>693</v>
      </c>
      <c r="D13" s="852">
        <f>D11+D12</f>
        <v>30932</v>
      </c>
      <c r="E13" s="853">
        <f>E11+E12</f>
        <v>37773</v>
      </c>
      <c r="F13" s="853">
        <f>F11+F12</f>
        <v>41189</v>
      </c>
      <c r="G13" s="854">
        <f>G11+G12</f>
        <v>50437</v>
      </c>
    </row>
    <row r="14" spans="1:7" s="837" customFormat="1" x14ac:dyDescent="0.2"/>
  </sheetData>
  <sheetProtection password="CC0B" sheet="1" objects="1" scenarios="1"/>
  <mergeCells count="10">
    <mergeCell ref="A13:B13"/>
    <mergeCell ref="A7:C7"/>
    <mergeCell ref="A8:A10"/>
    <mergeCell ref="B8:C9"/>
    <mergeCell ref="B10:C10"/>
    <mergeCell ref="A2:C3"/>
    <mergeCell ref="A11:B11"/>
    <mergeCell ref="A12:B12"/>
    <mergeCell ref="A6:C6"/>
    <mergeCell ref="D6:G6"/>
  </mergeCells>
  <phoneticPr fontId="6" type="noConversion"/>
  <pageMargins left="0.75" right="0.75" top="1" bottom="1" header="0.5" footer="0.5"/>
  <pageSetup paperSize="9" fitToHeight="1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view="pageBreakPreview" zoomScale="85" zoomScaleNormal="75" zoomScaleSheetLayoutView="85" workbookViewId="0">
      <pane xSplit="3" ySplit="4" topLeftCell="D5" activePane="bottomRight" state="frozen"/>
      <selection activeCell="F26" sqref="F26"/>
      <selection pane="topRight" activeCell="F26" sqref="F26"/>
      <selection pane="bottomLeft" activeCell="F26" sqref="F26"/>
      <selection pane="bottomRight" activeCell="H22" sqref="H22"/>
    </sheetView>
  </sheetViews>
  <sheetFormatPr defaultRowHeight="12.75" x14ac:dyDescent="0.2"/>
  <cols>
    <col min="1" max="1" width="27.5703125" style="42" bestFit="1" customWidth="1"/>
    <col min="2" max="2" width="12.7109375" style="42" customWidth="1"/>
    <col min="3" max="3" width="14.5703125" style="73" bestFit="1" customWidth="1"/>
    <col min="4" max="4" width="13.140625" style="42" customWidth="1"/>
    <col min="5" max="10" width="13" style="42" customWidth="1"/>
    <col min="11" max="11" width="6.5703125" style="42" bestFit="1" customWidth="1"/>
    <col min="12" max="12" width="5.140625" style="42" bestFit="1" customWidth="1"/>
    <col min="13" max="13" width="5.7109375" style="42" bestFit="1" customWidth="1"/>
    <col min="14" max="14" width="6.5703125" style="42" bestFit="1" customWidth="1"/>
    <col min="15" max="15" width="5.7109375" style="42" bestFit="1" customWidth="1"/>
    <col min="16" max="16" width="5.140625" style="42" bestFit="1" customWidth="1"/>
    <col min="17" max="18" width="5.7109375" style="42" bestFit="1" customWidth="1"/>
    <col min="19" max="19" width="5.5703125" style="42" bestFit="1" customWidth="1"/>
    <col min="20" max="20" width="5.7109375" style="42" bestFit="1" customWidth="1"/>
    <col min="21" max="28" width="5.5703125" style="42" bestFit="1" customWidth="1"/>
    <col min="29" max="16384" width="9.140625" style="42"/>
  </cols>
  <sheetData>
    <row r="1" spans="1:10" ht="13.5" thickBot="1" x14ac:dyDescent="0.25">
      <c r="A1" s="48"/>
      <c r="B1" s="48"/>
      <c r="C1" s="46"/>
      <c r="D1" s="48"/>
      <c r="E1" s="48"/>
      <c r="F1" s="48"/>
      <c r="G1" s="48"/>
      <c r="H1" s="48"/>
      <c r="I1" s="48"/>
      <c r="J1" s="48"/>
    </row>
    <row r="2" spans="1:10" ht="19.5" customHeight="1" x14ac:dyDescent="0.2">
      <c r="A2" s="1688" t="s">
        <v>977</v>
      </c>
      <c r="B2" s="1689"/>
      <c r="C2" s="1690"/>
      <c r="D2" s="44"/>
      <c r="E2" s="44"/>
      <c r="F2" s="44"/>
      <c r="G2" s="44"/>
      <c r="H2" s="44"/>
      <c r="I2" s="44"/>
      <c r="J2" s="44"/>
    </row>
    <row r="3" spans="1:10" ht="27" customHeight="1" thickBot="1" x14ac:dyDescent="0.25">
      <c r="A3" s="1691"/>
      <c r="B3" s="1692"/>
      <c r="C3" s="1693"/>
      <c r="D3" s="44"/>
      <c r="E3" s="44"/>
      <c r="F3" s="44"/>
      <c r="G3" s="44"/>
      <c r="H3" s="44"/>
      <c r="I3" s="44"/>
      <c r="J3" s="44"/>
    </row>
    <row r="4" spans="1:10" s="48" customFormat="1" ht="7.5" customHeight="1" x14ac:dyDescent="0.2">
      <c r="C4" s="46"/>
    </row>
    <row r="5" spans="1:10" x14ac:dyDescent="0.2">
      <c r="A5" s="705"/>
      <c r="B5" s="705"/>
      <c r="C5" s="706"/>
      <c r="D5" s="705"/>
      <c r="E5" s="705"/>
      <c r="F5" s="705"/>
      <c r="G5" s="705"/>
      <c r="H5" s="705"/>
      <c r="I5" s="705"/>
      <c r="J5" s="705"/>
    </row>
    <row r="6" spans="1:10" x14ac:dyDescent="0.2">
      <c r="A6" s="705"/>
      <c r="B6" s="705"/>
      <c r="C6" s="706"/>
      <c r="D6" s="705"/>
      <c r="E6" s="705"/>
      <c r="F6" s="705"/>
      <c r="G6" s="705"/>
      <c r="H6" s="705"/>
      <c r="I6" s="705"/>
      <c r="J6" s="705"/>
    </row>
    <row r="7" spans="1:10" ht="13.5" thickBot="1" x14ac:dyDescent="0.25">
      <c r="A7" s="855"/>
      <c r="B7" s="855"/>
      <c r="C7" s="856"/>
      <c r="D7" s="1742" t="s">
        <v>694</v>
      </c>
      <c r="E7" s="1743"/>
      <c r="F7" s="1743"/>
      <c r="G7" s="1743"/>
      <c r="H7" s="1743"/>
      <c r="I7" s="1743"/>
      <c r="J7" s="1743"/>
    </row>
    <row r="8" spans="1:10" ht="13.5" thickBot="1" x14ac:dyDescent="0.25">
      <c r="A8" s="1696" t="s">
        <v>1034</v>
      </c>
      <c r="B8" s="1744"/>
      <c r="C8" s="1745"/>
      <c r="D8" s="221" t="s">
        <v>1163</v>
      </c>
      <c r="E8" s="526" t="s">
        <v>1169</v>
      </c>
      <c r="F8" s="365" t="s">
        <v>1164</v>
      </c>
      <c r="G8" s="365" t="s">
        <v>1165</v>
      </c>
      <c r="H8" s="365" t="s">
        <v>1166</v>
      </c>
      <c r="I8" s="365" t="s">
        <v>1167</v>
      </c>
      <c r="J8" s="366" t="s">
        <v>1168</v>
      </c>
    </row>
    <row r="9" spans="1:10" x14ac:dyDescent="0.2">
      <c r="A9" s="1281" t="s">
        <v>967</v>
      </c>
      <c r="B9" s="1269"/>
      <c r="C9" s="59" t="s">
        <v>691</v>
      </c>
      <c r="D9" s="97">
        <v>14</v>
      </c>
      <c r="E9" s="98">
        <v>22.4</v>
      </c>
      <c r="F9" s="98">
        <v>28</v>
      </c>
      <c r="G9" s="98">
        <v>33.5</v>
      </c>
      <c r="H9" s="98">
        <v>40</v>
      </c>
      <c r="I9" s="98">
        <v>45</v>
      </c>
      <c r="J9" s="99">
        <v>49</v>
      </c>
    </row>
    <row r="10" spans="1:10" x14ac:dyDescent="0.2">
      <c r="A10" s="1262" t="s">
        <v>968</v>
      </c>
      <c r="B10" s="1263"/>
      <c r="C10" s="63" t="s">
        <v>691</v>
      </c>
      <c r="D10" s="96">
        <v>16</v>
      </c>
      <c r="E10" s="64">
        <v>25</v>
      </c>
      <c r="F10" s="64">
        <v>31.5</v>
      </c>
      <c r="G10" s="64">
        <v>37.5</v>
      </c>
      <c r="H10" s="64">
        <v>45</v>
      </c>
      <c r="I10" s="64">
        <v>50</v>
      </c>
      <c r="J10" s="65">
        <v>56.5</v>
      </c>
    </row>
    <row r="11" spans="1:10" ht="13.5" thickBot="1" x14ac:dyDescent="0.25">
      <c r="A11" s="1370" t="s">
        <v>703</v>
      </c>
      <c r="B11" s="1371"/>
      <c r="C11" s="70" t="s">
        <v>693</v>
      </c>
      <c r="D11" s="107">
        <f>'Интерактивный прайс-лист'!$F$26*VLOOKUP(D8,last!$B$1:$C$2069,2,0)</f>
        <v>9735</v>
      </c>
      <c r="E11" s="77">
        <f>'Интерактивный прайс-лист'!$F$26*VLOOKUP(E8,last!$B$1:$C$2069,2,0)</f>
        <v>14343</v>
      </c>
      <c r="F11" s="77">
        <f>'Интерактивный прайс-лист'!$F$26*VLOOKUP(F8,last!$B$1:$C$2069,2,0)</f>
        <v>15282</v>
      </c>
      <c r="G11" s="77">
        <f>'Интерактивный прайс-лист'!$F$26*VLOOKUP(G8,last!$B$1:$C$2069,2,0)</f>
        <v>18423</v>
      </c>
      <c r="H11" s="77">
        <f>'Интерактивный прайс-лист'!$F$26*VLOOKUP(H8,last!$B$1:$C$2069,2,0)</f>
        <v>21460</v>
      </c>
      <c r="I11" s="77">
        <f>'Интерактивный прайс-лист'!$F$26*VLOOKUP(I8,last!$B$1:$C$2069,2,0)</f>
        <v>24496</v>
      </c>
      <c r="J11" s="78">
        <f>'Интерактивный прайс-лист'!$F$26*VLOOKUP(J8,last!$B$1:$C$2069,2,0)</f>
        <v>28111</v>
      </c>
    </row>
    <row r="12" spans="1:10" x14ac:dyDescent="0.2">
      <c r="A12" s="764"/>
      <c r="B12" s="764"/>
      <c r="C12" s="766"/>
      <c r="D12" s="792"/>
      <c r="E12" s="792"/>
      <c r="F12" s="792"/>
      <c r="G12" s="792"/>
      <c r="H12" s="792"/>
      <c r="I12" s="792"/>
      <c r="J12" s="792"/>
    </row>
    <row r="13" spans="1:10" ht="13.5" thickBot="1" x14ac:dyDescent="0.25">
      <c r="A13" s="705"/>
      <c r="B13" s="705"/>
      <c r="C13" s="706"/>
      <c r="D13" s="705"/>
      <c r="E13" s="705"/>
      <c r="F13" s="705"/>
      <c r="G13" s="705"/>
      <c r="H13" s="705"/>
      <c r="I13" s="705"/>
      <c r="J13" s="705"/>
    </row>
    <row r="14" spans="1:10" ht="13.5" customHeight="1" x14ac:dyDescent="0.2">
      <c r="A14" s="1746" t="s">
        <v>978</v>
      </c>
      <c r="B14" s="1748" t="s">
        <v>979</v>
      </c>
      <c r="C14" s="1749"/>
      <c r="D14" s="1749" t="s">
        <v>673</v>
      </c>
      <c r="E14" s="1750"/>
      <c r="F14" s="705"/>
      <c r="G14" s="705"/>
      <c r="H14" s="705"/>
      <c r="I14" s="705"/>
      <c r="J14" s="705"/>
    </row>
    <row r="15" spans="1:10" ht="13.5" thickBot="1" x14ac:dyDescent="0.25">
      <c r="A15" s="1747"/>
      <c r="B15" s="219" t="s">
        <v>980</v>
      </c>
      <c r="C15" s="203" t="s">
        <v>981</v>
      </c>
      <c r="D15" s="203" t="s">
        <v>762</v>
      </c>
      <c r="E15" s="218" t="s">
        <v>763</v>
      </c>
      <c r="F15" s="705"/>
      <c r="G15" s="705"/>
      <c r="H15" s="705"/>
      <c r="I15" s="705"/>
      <c r="J15" s="705"/>
    </row>
    <row r="16" spans="1:10" x14ac:dyDescent="0.2">
      <c r="A16" s="367" t="s">
        <v>1163</v>
      </c>
      <c r="B16" s="91">
        <v>14</v>
      </c>
      <c r="C16" s="60">
        <v>16</v>
      </c>
      <c r="D16" s="205">
        <f>'Интерактивный прайс-лист'!$F$26*VLOOKUP(A16,last!$B$1:$C$2068,2,0)</f>
        <v>9735</v>
      </c>
      <c r="E16" s="368"/>
      <c r="F16" s="705"/>
      <c r="G16" s="705"/>
      <c r="H16" s="705"/>
      <c r="I16" s="705"/>
      <c r="J16" s="705"/>
    </row>
    <row r="17" spans="1:10" x14ac:dyDescent="0.2">
      <c r="A17" s="369" t="s">
        <v>1169</v>
      </c>
      <c r="B17" s="96">
        <v>22.4</v>
      </c>
      <c r="C17" s="64">
        <v>25</v>
      </c>
      <c r="D17" s="68">
        <f>'Интерактивный прайс-лист'!$F$26*VLOOKUP(A17,last!$B$1:$C$2068,2,0)</f>
        <v>14343</v>
      </c>
      <c r="E17" s="370"/>
      <c r="F17" s="705"/>
      <c r="G17" s="705"/>
      <c r="H17" s="705"/>
      <c r="I17" s="705"/>
      <c r="J17" s="705"/>
    </row>
    <row r="18" spans="1:10" x14ac:dyDescent="0.2">
      <c r="A18" s="369" t="s">
        <v>1164</v>
      </c>
      <c r="B18" s="96">
        <v>28</v>
      </c>
      <c r="C18" s="64">
        <v>31.5</v>
      </c>
      <c r="D18" s="68">
        <f>'Интерактивный прайс-лист'!$F$26*VLOOKUP(A18,last!$B$1:$C$2068,2,0)</f>
        <v>15282</v>
      </c>
      <c r="E18" s="370"/>
      <c r="F18" s="705"/>
      <c r="G18" s="705"/>
      <c r="H18" s="705"/>
      <c r="I18" s="705"/>
      <c r="J18" s="705"/>
    </row>
    <row r="19" spans="1:10" x14ac:dyDescent="0.2">
      <c r="A19" s="369" t="s">
        <v>1165</v>
      </c>
      <c r="B19" s="96">
        <v>33.5</v>
      </c>
      <c r="C19" s="64">
        <v>37.5</v>
      </c>
      <c r="D19" s="68">
        <f>'Интерактивный прайс-лист'!$F$26*VLOOKUP(A19,last!$B$1:$C$2068,2,0)</f>
        <v>18423</v>
      </c>
      <c r="E19" s="370"/>
      <c r="F19" s="705"/>
      <c r="G19" s="705"/>
      <c r="H19" s="705"/>
      <c r="I19" s="705"/>
      <c r="J19" s="705"/>
    </row>
    <row r="20" spans="1:10" x14ac:dyDescent="0.2">
      <c r="A20" s="369" t="s">
        <v>1166</v>
      </c>
      <c r="B20" s="96">
        <v>40</v>
      </c>
      <c r="C20" s="64">
        <v>45</v>
      </c>
      <c r="D20" s="68">
        <f>'Интерактивный прайс-лист'!$F$26*VLOOKUP(A20,last!$B$1:$C$2068,2,0)</f>
        <v>21460</v>
      </c>
      <c r="E20" s="370"/>
      <c r="F20" s="705"/>
      <c r="G20" s="705"/>
      <c r="H20" s="705"/>
      <c r="I20" s="705"/>
      <c r="J20" s="705"/>
    </row>
    <row r="21" spans="1:10" x14ac:dyDescent="0.2">
      <c r="A21" s="369" t="s">
        <v>1167</v>
      </c>
      <c r="B21" s="96">
        <v>45</v>
      </c>
      <c r="C21" s="64">
        <v>50</v>
      </c>
      <c r="D21" s="68">
        <f>'Интерактивный прайс-лист'!$F$26*VLOOKUP(A21,last!$B$1:$C$2068,2,0)</f>
        <v>24496</v>
      </c>
      <c r="E21" s="370"/>
      <c r="F21" s="705"/>
      <c r="G21" s="705"/>
      <c r="H21" s="705"/>
      <c r="I21" s="705"/>
      <c r="J21" s="705"/>
    </row>
    <row r="22" spans="1:10" x14ac:dyDescent="0.2">
      <c r="A22" s="369" t="s">
        <v>1168</v>
      </c>
      <c r="B22" s="96">
        <v>49</v>
      </c>
      <c r="C22" s="64">
        <v>56.5</v>
      </c>
      <c r="D22" s="68">
        <f>'Интерактивный прайс-лист'!$F$26*VLOOKUP(A22,last!$B$1:$C$2068,2,0)</f>
        <v>28111</v>
      </c>
      <c r="E22" s="370"/>
      <c r="F22" s="705"/>
      <c r="G22" s="705"/>
      <c r="H22" s="705"/>
      <c r="I22" s="705"/>
      <c r="J22" s="705"/>
    </row>
    <row r="23" spans="1:10" x14ac:dyDescent="0.2">
      <c r="A23" s="369" t="s">
        <v>1170</v>
      </c>
      <c r="B23" s="1732">
        <v>55.9</v>
      </c>
      <c r="C23" s="1727">
        <v>62.5</v>
      </c>
      <c r="D23" s="1729"/>
      <c r="E23" s="1311">
        <f>'Интерактивный прайс-лист'!$F$26*VLOOKUP(A24,last!$B$1:$C$2068,2,0)+'Интерактивный прайс-лист'!$F$26*VLOOKUP(A25,last!$B$1:$C$2068,2,0)</f>
        <v>32766</v>
      </c>
      <c r="F23" s="705"/>
      <c r="G23" s="705"/>
      <c r="H23" s="705"/>
      <c r="I23" s="705"/>
      <c r="J23" s="705"/>
    </row>
    <row r="24" spans="1:10" x14ac:dyDescent="0.2">
      <c r="A24" s="371" t="s">
        <v>1169</v>
      </c>
      <c r="B24" s="1732"/>
      <c r="C24" s="1727"/>
      <c r="D24" s="1730"/>
      <c r="E24" s="1740"/>
      <c r="F24" s="705"/>
      <c r="G24" s="705"/>
      <c r="H24" s="705"/>
      <c r="I24" s="705"/>
      <c r="J24" s="705"/>
    </row>
    <row r="25" spans="1:10" x14ac:dyDescent="0.2">
      <c r="A25" s="371" t="s">
        <v>1165</v>
      </c>
      <c r="B25" s="1732"/>
      <c r="C25" s="1727"/>
      <c r="D25" s="1733"/>
      <c r="E25" s="1741"/>
      <c r="F25" s="705"/>
      <c r="G25" s="705"/>
      <c r="H25" s="705"/>
      <c r="I25" s="705"/>
      <c r="J25" s="705"/>
    </row>
    <row r="26" spans="1:10" x14ac:dyDescent="0.2">
      <c r="A26" s="369" t="s">
        <v>1171</v>
      </c>
      <c r="B26" s="1732">
        <v>61.5</v>
      </c>
      <c r="C26" s="1727">
        <v>69</v>
      </c>
      <c r="D26" s="1729"/>
      <c r="E26" s="1311">
        <f>'Интерактивный прайс-лист'!$F$26*VLOOKUP(A27,last!$B$1:$C$2068,2,0)+'Интерактивный прайс-лист'!$F$26*VLOOKUP(A28,last!$B$1:$C$2068,2,0)</f>
        <v>33705</v>
      </c>
      <c r="F26" s="705"/>
      <c r="G26" s="705"/>
      <c r="H26" s="705"/>
      <c r="I26" s="705"/>
      <c r="J26" s="705"/>
    </row>
    <row r="27" spans="1:10" x14ac:dyDescent="0.2">
      <c r="A27" s="371" t="s">
        <v>1164</v>
      </c>
      <c r="B27" s="1732"/>
      <c r="C27" s="1727"/>
      <c r="D27" s="1730"/>
      <c r="E27" s="1740"/>
      <c r="F27" s="705"/>
      <c r="G27" s="705"/>
      <c r="H27" s="705"/>
      <c r="I27" s="705"/>
      <c r="J27" s="705"/>
    </row>
    <row r="28" spans="1:10" x14ac:dyDescent="0.2">
      <c r="A28" s="371" t="s">
        <v>1165</v>
      </c>
      <c r="B28" s="1732"/>
      <c r="C28" s="1727"/>
      <c r="D28" s="1733"/>
      <c r="E28" s="1741"/>
      <c r="F28" s="705"/>
      <c r="G28" s="705"/>
      <c r="H28" s="705"/>
      <c r="I28" s="705"/>
      <c r="J28" s="705"/>
    </row>
    <row r="29" spans="1:10" x14ac:dyDescent="0.2">
      <c r="A29" s="369" t="s">
        <v>1172</v>
      </c>
      <c r="B29" s="1732">
        <v>67</v>
      </c>
      <c r="C29" s="1727">
        <v>75</v>
      </c>
      <c r="D29" s="1729"/>
      <c r="E29" s="1311">
        <f>'Интерактивный прайс-лист'!$F$26*VLOOKUP(A30,last!$B$1:$C$2068,2,0)+'Интерактивный прайс-лист'!$F$26*VLOOKUP(A31,last!$B$1:$C$2068,2,0)</f>
        <v>36846</v>
      </c>
      <c r="F29" s="705"/>
      <c r="G29" s="705"/>
      <c r="H29" s="705"/>
      <c r="I29" s="705"/>
      <c r="J29" s="705"/>
    </row>
    <row r="30" spans="1:10" x14ac:dyDescent="0.2">
      <c r="A30" s="371" t="s">
        <v>1165</v>
      </c>
      <c r="B30" s="1732"/>
      <c r="C30" s="1727"/>
      <c r="D30" s="1730"/>
      <c r="E30" s="1740"/>
      <c r="F30" s="705"/>
      <c r="G30" s="705"/>
      <c r="H30" s="705"/>
      <c r="I30" s="705"/>
      <c r="J30" s="705"/>
    </row>
    <row r="31" spans="1:10" x14ac:dyDescent="0.2">
      <c r="A31" s="371" t="s">
        <v>1165</v>
      </c>
      <c r="B31" s="1732"/>
      <c r="C31" s="1727"/>
      <c r="D31" s="1733"/>
      <c r="E31" s="1741"/>
      <c r="F31" s="705"/>
      <c r="G31" s="705"/>
      <c r="H31" s="705"/>
      <c r="I31" s="705"/>
      <c r="J31" s="705"/>
    </row>
    <row r="32" spans="1:10" x14ac:dyDescent="0.2">
      <c r="A32" s="369" t="s">
        <v>1173</v>
      </c>
      <c r="B32" s="1732">
        <v>71.400000000000006</v>
      </c>
      <c r="C32" s="1727">
        <v>81.5</v>
      </c>
      <c r="D32" s="1729"/>
      <c r="E32" s="1311">
        <f>'Интерактивный прайс-лист'!$F$26*VLOOKUP(A33,last!$B$1:$C$2068,2,0)+'Интерактивный прайс-лист'!$F$26*VLOOKUP(A34,last!$B$1:$C$2068,2,0)</f>
        <v>42454</v>
      </c>
      <c r="F32" s="705"/>
      <c r="G32" s="705"/>
      <c r="H32" s="705"/>
      <c r="I32" s="705"/>
      <c r="J32" s="705"/>
    </row>
    <row r="33" spans="1:10" x14ac:dyDescent="0.2">
      <c r="A33" s="371" t="s">
        <v>1169</v>
      </c>
      <c r="B33" s="1732"/>
      <c r="C33" s="1727"/>
      <c r="D33" s="1730"/>
      <c r="E33" s="1740"/>
      <c r="F33" s="705"/>
      <c r="G33" s="705"/>
      <c r="H33" s="705"/>
      <c r="I33" s="705"/>
      <c r="J33" s="705"/>
    </row>
    <row r="34" spans="1:10" x14ac:dyDescent="0.2">
      <c r="A34" s="371" t="s">
        <v>1168</v>
      </c>
      <c r="B34" s="1732"/>
      <c r="C34" s="1727"/>
      <c r="D34" s="1733"/>
      <c r="E34" s="1741"/>
      <c r="F34" s="705"/>
      <c r="G34" s="705"/>
      <c r="H34" s="705"/>
      <c r="I34" s="705"/>
      <c r="J34" s="705"/>
    </row>
    <row r="35" spans="1:10" x14ac:dyDescent="0.2">
      <c r="A35" s="369" t="s">
        <v>1174</v>
      </c>
      <c r="B35" s="1732">
        <v>77</v>
      </c>
      <c r="C35" s="1727">
        <v>88</v>
      </c>
      <c r="D35" s="1729"/>
      <c r="E35" s="1311">
        <f>'Интерактивный прайс-лист'!$F$26*VLOOKUP(A36,last!$B$1:$C$2068,2,0)+'Интерактивный прайс-лист'!$F$26*VLOOKUP(A37,last!$B$1:$C$2068,2,0)</f>
        <v>43393</v>
      </c>
      <c r="F35" s="705"/>
      <c r="G35" s="705"/>
      <c r="H35" s="705"/>
      <c r="I35" s="705"/>
      <c r="J35" s="705"/>
    </row>
    <row r="36" spans="1:10" x14ac:dyDescent="0.2">
      <c r="A36" s="371" t="s">
        <v>1164</v>
      </c>
      <c r="B36" s="1732"/>
      <c r="C36" s="1727"/>
      <c r="D36" s="1730"/>
      <c r="E36" s="1740"/>
      <c r="F36" s="705"/>
      <c r="G36" s="705"/>
      <c r="H36" s="705"/>
      <c r="I36" s="705"/>
      <c r="J36" s="705"/>
    </row>
    <row r="37" spans="1:10" x14ac:dyDescent="0.2">
      <c r="A37" s="371" t="s">
        <v>1168</v>
      </c>
      <c r="B37" s="1732"/>
      <c r="C37" s="1727"/>
      <c r="D37" s="1733"/>
      <c r="E37" s="1741"/>
      <c r="F37" s="705"/>
      <c r="G37" s="705"/>
      <c r="H37" s="705"/>
      <c r="I37" s="705"/>
      <c r="J37" s="705"/>
    </row>
    <row r="38" spans="1:10" x14ac:dyDescent="0.2">
      <c r="A38" s="369" t="s">
        <v>1175</v>
      </c>
      <c r="B38" s="1732">
        <v>82.5</v>
      </c>
      <c r="C38" s="1727">
        <v>94</v>
      </c>
      <c r="D38" s="1729"/>
      <c r="E38" s="1311">
        <f>'Интерактивный прайс-лист'!$F$26*VLOOKUP(A39,last!$B$1:$C$2068,2,0)+'Интерактивный прайс-лист'!$F$26*VLOOKUP(A40,last!$B$1:$C$2068,2,0)</f>
        <v>46534</v>
      </c>
      <c r="F38" s="705"/>
      <c r="G38" s="705"/>
      <c r="H38" s="705"/>
      <c r="I38" s="705"/>
      <c r="J38" s="705"/>
    </row>
    <row r="39" spans="1:10" x14ac:dyDescent="0.2">
      <c r="A39" s="371" t="s">
        <v>1165</v>
      </c>
      <c r="B39" s="1732"/>
      <c r="C39" s="1727"/>
      <c r="D39" s="1730"/>
      <c r="E39" s="1740"/>
      <c r="F39" s="705"/>
      <c r="G39" s="705"/>
      <c r="H39" s="705"/>
      <c r="I39" s="705"/>
      <c r="J39" s="705"/>
    </row>
    <row r="40" spans="1:10" x14ac:dyDescent="0.2">
      <c r="A40" s="371" t="s">
        <v>1168</v>
      </c>
      <c r="B40" s="1732"/>
      <c r="C40" s="1727"/>
      <c r="D40" s="1733"/>
      <c r="E40" s="1741"/>
      <c r="F40" s="705"/>
      <c r="G40" s="705"/>
      <c r="H40" s="705"/>
      <c r="I40" s="705"/>
      <c r="J40" s="705"/>
    </row>
    <row r="41" spans="1:10" x14ac:dyDescent="0.2">
      <c r="A41" s="369" t="s">
        <v>1176</v>
      </c>
      <c r="B41" s="1732">
        <v>89</v>
      </c>
      <c r="C41" s="1727">
        <v>102</v>
      </c>
      <c r="D41" s="1729"/>
      <c r="E41" s="1311">
        <f>'Интерактивный прайс-лист'!$F$26*VLOOKUP(A42,last!$B$1:$C$2068,2,0)+'Интерактивный прайс-лист'!$F$26*VLOOKUP(A43,last!$B$1:$C$2068,2,0)</f>
        <v>49571</v>
      </c>
      <c r="F41" s="705"/>
      <c r="G41" s="705"/>
      <c r="H41" s="705"/>
      <c r="I41" s="705"/>
      <c r="J41" s="705"/>
    </row>
    <row r="42" spans="1:10" x14ac:dyDescent="0.2">
      <c r="A42" s="371" t="s">
        <v>1166</v>
      </c>
      <c r="B42" s="1732"/>
      <c r="C42" s="1727"/>
      <c r="D42" s="1730"/>
      <c r="E42" s="1740"/>
      <c r="F42" s="705"/>
      <c r="G42" s="705"/>
      <c r="H42" s="705"/>
      <c r="I42" s="705"/>
      <c r="J42" s="705"/>
    </row>
    <row r="43" spans="1:10" x14ac:dyDescent="0.2">
      <c r="A43" s="371" t="s">
        <v>1168</v>
      </c>
      <c r="B43" s="1732"/>
      <c r="C43" s="1727"/>
      <c r="D43" s="1733"/>
      <c r="E43" s="1741"/>
      <c r="F43" s="705"/>
      <c r="G43" s="705"/>
      <c r="H43" s="705"/>
      <c r="I43" s="705"/>
      <c r="J43" s="705"/>
    </row>
    <row r="44" spans="1:10" x14ac:dyDescent="0.2">
      <c r="A44" s="369" t="s">
        <v>1177</v>
      </c>
      <c r="B44" s="1732">
        <v>94</v>
      </c>
      <c r="C44" s="1727">
        <v>107</v>
      </c>
      <c r="D44" s="1729"/>
      <c r="E44" s="1311">
        <f>'Интерактивный прайс-лист'!$F$26*VLOOKUP(A45,last!$B$1:$C$2068,2,0)+'Интерактивный прайс-лист'!$F$26*VLOOKUP(A46,last!$B$1:$C$2068,2,0)</f>
        <v>52607</v>
      </c>
      <c r="F44" s="705"/>
      <c r="G44" s="705"/>
      <c r="H44" s="705"/>
      <c r="I44" s="705"/>
      <c r="J44" s="705"/>
    </row>
    <row r="45" spans="1:10" x14ac:dyDescent="0.2">
      <c r="A45" s="371" t="s">
        <v>1167</v>
      </c>
      <c r="B45" s="1732"/>
      <c r="C45" s="1727"/>
      <c r="D45" s="1730"/>
      <c r="E45" s="1740"/>
      <c r="F45" s="705"/>
      <c r="G45" s="705"/>
      <c r="H45" s="705"/>
      <c r="I45" s="705"/>
      <c r="J45" s="705"/>
    </row>
    <row r="46" spans="1:10" x14ac:dyDescent="0.2">
      <c r="A46" s="371" t="s">
        <v>1168</v>
      </c>
      <c r="B46" s="1732"/>
      <c r="C46" s="1727"/>
      <c r="D46" s="1733"/>
      <c r="E46" s="1741"/>
      <c r="F46" s="705"/>
      <c r="G46" s="705"/>
      <c r="H46" s="705"/>
      <c r="I46" s="705"/>
      <c r="J46" s="705"/>
    </row>
    <row r="47" spans="1:10" x14ac:dyDescent="0.2">
      <c r="A47" s="369" t="s">
        <v>1178</v>
      </c>
      <c r="B47" s="1732">
        <v>98</v>
      </c>
      <c r="C47" s="1727">
        <v>113</v>
      </c>
      <c r="D47" s="1729"/>
      <c r="E47" s="1311">
        <f>'Интерактивный прайс-лист'!$F$26*VLOOKUP(A48,last!$B$1:$C$2068,2,0)+'Интерактивный прайс-лист'!$F$26*VLOOKUP(A49,last!$B$1:$C$2068,2,0)</f>
        <v>56222</v>
      </c>
      <c r="F47" s="705"/>
      <c r="G47" s="705"/>
      <c r="H47" s="705"/>
      <c r="I47" s="705"/>
      <c r="J47" s="705"/>
    </row>
    <row r="48" spans="1:10" x14ac:dyDescent="0.2">
      <c r="A48" s="371" t="s">
        <v>1168</v>
      </c>
      <c r="B48" s="1732"/>
      <c r="C48" s="1727"/>
      <c r="D48" s="1730"/>
      <c r="E48" s="1740"/>
      <c r="F48" s="705"/>
      <c r="G48" s="705"/>
      <c r="H48" s="705"/>
      <c r="I48" s="705"/>
      <c r="J48" s="705"/>
    </row>
    <row r="49" spans="1:10" x14ac:dyDescent="0.2">
      <c r="A49" s="371" t="s">
        <v>1168</v>
      </c>
      <c r="B49" s="1732"/>
      <c r="C49" s="1727"/>
      <c r="D49" s="1733"/>
      <c r="E49" s="1741"/>
      <c r="F49" s="705"/>
      <c r="G49" s="705"/>
      <c r="H49" s="705"/>
      <c r="I49" s="705"/>
      <c r="J49" s="705"/>
    </row>
    <row r="50" spans="1:10" x14ac:dyDescent="0.2">
      <c r="A50" s="369" t="s">
        <v>1179</v>
      </c>
      <c r="B50" s="1732">
        <v>105</v>
      </c>
      <c r="C50" s="1727">
        <v>119</v>
      </c>
      <c r="D50" s="1729"/>
      <c r="E50" s="1311">
        <f>'Интерактивный прайс-лист'!$F$26*VLOOKUP(A51,last!$B$1:$C$2068,2,0)+'Интерактивный прайс-лист'!$F$26*VLOOKUP(A52,last!$B$1:$C$2068,2,0)+'Интерактивный прайс-лист'!$F$26*VLOOKUP(A53,last!$B$1:$C$2068,2,0)</f>
        <v>60877</v>
      </c>
      <c r="F50" s="705"/>
      <c r="G50" s="705"/>
      <c r="H50" s="705"/>
      <c r="I50" s="705"/>
      <c r="J50" s="705"/>
    </row>
    <row r="51" spans="1:10" x14ac:dyDescent="0.2">
      <c r="A51" s="371" t="s">
        <v>1169</v>
      </c>
      <c r="B51" s="1732"/>
      <c r="C51" s="1727"/>
      <c r="D51" s="1730"/>
      <c r="E51" s="1740"/>
      <c r="F51" s="705"/>
      <c r="G51" s="705"/>
      <c r="H51" s="705"/>
      <c r="I51" s="705"/>
      <c r="J51" s="705"/>
    </row>
    <row r="52" spans="1:10" x14ac:dyDescent="0.2">
      <c r="A52" s="371" t="s">
        <v>1165</v>
      </c>
      <c r="B52" s="1732"/>
      <c r="C52" s="1727"/>
      <c r="D52" s="1730"/>
      <c r="E52" s="1740"/>
      <c r="F52" s="705"/>
      <c r="G52" s="705"/>
      <c r="H52" s="705"/>
      <c r="I52" s="705"/>
      <c r="J52" s="705"/>
    </row>
    <row r="53" spans="1:10" x14ac:dyDescent="0.2">
      <c r="A53" s="371" t="s">
        <v>1168</v>
      </c>
      <c r="B53" s="1732"/>
      <c r="C53" s="1727"/>
      <c r="D53" s="1733"/>
      <c r="E53" s="1741"/>
      <c r="F53" s="705"/>
      <c r="G53" s="705"/>
      <c r="H53" s="705"/>
      <c r="I53" s="705"/>
      <c r="J53" s="705"/>
    </row>
    <row r="54" spans="1:10" x14ac:dyDescent="0.2">
      <c r="A54" s="369" t="s">
        <v>1180</v>
      </c>
      <c r="B54" s="1732">
        <v>111</v>
      </c>
      <c r="C54" s="1727">
        <v>126</v>
      </c>
      <c r="D54" s="1729"/>
      <c r="E54" s="1311">
        <f>'Интерактивный прайс-лист'!$F$26*VLOOKUP(A55,last!$B$1:$C$2068,2,0)+'Интерактивный прайс-лист'!$F$26*VLOOKUP(A56,last!$B$1:$C$2068,2,0)+'Интерактивный прайс-лист'!$F$26*VLOOKUP(A57,last!$B$1:$C$2068,2,0)</f>
        <v>61816</v>
      </c>
      <c r="F54" s="705"/>
      <c r="G54" s="705"/>
      <c r="H54" s="705"/>
      <c r="I54" s="705"/>
      <c r="J54" s="705"/>
    </row>
    <row r="55" spans="1:10" x14ac:dyDescent="0.2">
      <c r="A55" s="371" t="s">
        <v>1164</v>
      </c>
      <c r="B55" s="1732"/>
      <c r="C55" s="1727"/>
      <c r="D55" s="1730"/>
      <c r="E55" s="1740"/>
      <c r="F55" s="705"/>
      <c r="G55" s="705"/>
      <c r="H55" s="705"/>
      <c r="I55" s="705"/>
      <c r="J55" s="705"/>
    </row>
    <row r="56" spans="1:10" x14ac:dyDescent="0.2">
      <c r="A56" s="371" t="s">
        <v>1165</v>
      </c>
      <c r="B56" s="1732"/>
      <c r="C56" s="1727"/>
      <c r="D56" s="1730"/>
      <c r="E56" s="1740"/>
      <c r="F56" s="705"/>
      <c r="G56" s="705"/>
      <c r="H56" s="705"/>
      <c r="I56" s="705"/>
      <c r="J56" s="705"/>
    </row>
    <row r="57" spans="1:10" x14ac:dyDescent="0.2">
      <c r="A57" s="371" t="s">
        <v>1168</v>
      </c>
      <c r="B57" s="1732"/>
      <c r="C57" s="1727"/>
      <c r="D57" s="1733"/>
      <c r="E57" s="1741"/>
      <c r="F57" s="705"/>
      <c r="G57" s="705"/>
      <c r="H57" s="705"/>
      <c r="I57" s="705"/>
      <c r="J57" s="705"/>
    </row>
    <row r="58" spans="1:10" x14ac:dyDescent="0.2">
      <c r="A58" s="369" t="s">
        <v>1181</v>
      </c>
      <c r="B58" s="1732">
        <v>116</v>
      </c>
      <c r="C58" s="1727">
        <v>132</v>
      </c>
      <c r="D58" s="1729"/>
      <c r="E58" s="1311">
        <f>'Интерактивный прайс-лист'!$F$26*VLOOKUP(A59,last!$B$1:$C$2068,2,0)+'Интерактивный прайс-лист'!$F$26*VLOOKUP(A60,last!$B$1:$C$2068,2,0)+'Интерактивный прайс-лист'!$F$26*VLOOKUP(A61,last!$B$1:$C$2068,2,0)</f>
        <v>64957</v>
      </c>
      <c r="F58" s="705"/>
      <c r="G58" s="705"/>
      <c r="H58" s="705"/>
      <c r="I58" s="705"/>
      <c r="J58" s="705"/>
    </row>
    <row r="59" spans="1:10" x14ac:dyDescent="0.2">
      <c r="A59" s="371" t="s">
        <v>1165</v>
      </c>
      <c r="B59" s="1732"/>
      <c r="C59" s="1727"/>
      <c r="D59" s="1730"/>
      <c r="E59" s="1740"/>
      <c r="F59" s="705"/>
      <c r="G59" s="705"/>
      <c r="H59" s="705"/>
      <c r="I59" s="705"/>
      <c r="J59" s="705"/>
    </row>
    <row r="60" spans="1:10" x14ac:dyDescent="0.2">
      <c r="A60" s="371" t="s">
        <v>1165</v>
      </c>
      <c r="B60" s="1732"/>
      <c r="C60" s="1727"/>
      <c r="D60" s="1730"/>
      <c r="E60" s="1740"/>
      <c r="F60" s="705"/>
      <c r="G60" s="705"/>
      <c r="H60" s="705"/>
      <c r="I60" s="705"/>
      <c r="J60" s="705"/>
    </row>
    <row r="61" spans="1:10" x14ac:dyDescent="0.2">
      <c r="A61" s="371" t="s">
        <v>1168</v>
      </c>
      <c r="B61" s="1732"/>
      <c r="C61" s="1727"/>
      <c r="D61" s="1733"/>
      <c r="E61" s="1741"/>
      <c r="F61" s="705"/>
      <c r="G61" s="705"/>
      <c r="H61" s="705"/>
      <c r="I61" s="705"/>
      <c r="J61" s="705"/>
    </row>
    <row r="62" spans="1:10" x14ac:dyDescent="0.2">
      <c r="A62" s="369" t="s">
        <v>1182</v>
      </c>
      <c r="B62" s="1732">
        <v>120</v>
      </c>
      <c r="C62" s="1727">
        <v>138</v>
      </c>
      <c r="D62" s="1729"/>
      <c r="E62" s="1311">
        <f>'Интерактивный прайс-лист'!$F$26*VLOOKUP(A63,last!$B$1:$C$2068,2,0)+'Интерактивный прайс-лист'!$F$26*VLOOKUP(A64,last!$B$1:$C$2068,2,0)+'Интерактивный прайс-лист'!$F$26*VLOOKUP(A65,last!$B$1:$C$2068,2,0)</f>
        <v>70565</v>
      </c>
      <c r="F62" s="705"/>
      <c r="G62" s="705"/>
      <c r="H62" s="705"/>
      <c r="I62" s="705"/>
      <c r="J62" s="705"/>
    </row>
    <row r="63" spans="1:10" x14ac:dyDescent="0.2">
      <c r="A63" s="371" t="s">
        <v>1169</v>
      </c>
      <c r="B63" s="1732"/>
      <c r="C63" s="1727"/>
      <c r="D63" s="1730"/>
      <c r="E63" s="1740"/>
      <c r="F63" s="705"/>
      <c r="G63" s="705"/>
      <c r="H63" s="705"/>
      <c r="I63" s="705"/>
      <c r="J63" s="705"/>
    </row>
    <row r="64" spans="1:10" x14ac:dyDescent="0.2">
      <c r="A64" s="371" t="s">
        <v>1168</v>
      </c>
      <c r="B64" s="1732"/>
      <c r="C64" s="1727"/>
      <c r="D64" s="1730"/>
      <c r="E64" s="1740"/>
      <c r="F64" s="705"/>
      <c r="G64" s="705"/>
      <c r="H64" s="705"/>
      <c r="I64" s="705"/>
      <c r="J64" s="705"/>
    </row>
    <row r="65" spans="1:10" x14ac:dyDescent="0.2">
      <c r="A65" s="371" t="s">
        <v>1168</v>
      </c>
      <c r="B65" s="1732"/>
      <c r="C65" s="1727"/>
      <c r="D65" s="1733"/>
      <c r="E65" s="1741"/>
      <c r="F65" s="705"/>
      <c r="G65" s="705"/>
      <c r="H65" s="705"/>
      <c r="I65" s="705"/>
      <c r="J65" s="705"/>
    </row>
    <row r="66" spans="1:10" x14ac:dyDescent="0.2">
      <c r="A66" s="369" t="s">
        <v>1183</v>
      </c>
      <c r="B66" s="1732">
        <v>126</v>
      </c>
      <c r="C66" s="1727">
        <v>145</v>
      </c>
      <c r="D66" s="1729"/>
      <c r="E66" s="1311">
        <f>'Интерактивный прайс-лист'!$F$26*VLOOKUP(A67,last!$B$1:$C$2068,2,0)+'Интерактивный прайс-лист'!$F$26*VLOOKUP(A68,last!$B$1:$C$2068,2,0)+'Интерактивный прайс-лист'!$F$26*VLOOKUP(A69,last!$B$1:$C$2068,2,0)</f>
        <v>71504</v>
      </c>
      <c r="F66" s="705"/>
      <c r="G66" s="705"/>
      <c r="H66" s="705"/>
      <c r="I66" s="705"/>
      <c r="J66" s="705"/>
    </row>
    <row r="67" spans="1:10" x14ac:dyDescent="0.2">
      <c r="A67" s="371" t="s">
        <v>1164</v>
      </c>
      <c r="B67" s="1732"/>
      <c r="C67" s="1727"/>
      <c r="D67" s="1730"/>
      <c r="E67" s="1740"/>
      <c r="F67" s="705"/>
      <c r="G67" s="705"/>
      <c r="H67" s="705"/>
      <c r="I67" s="705"/>
      <c r="J67" s="705"/>
    </row>
    <row r="68" spans="1:10" x14ac:dyDescent="0.2">
      <c r="A68" s="371" t="s">
        <v>1168</v>
      </c>
      <c r="B68" s="1732"/>
      <c r="C68" s="1727"/>
      <c r="D68" s="1730"/>
      <c r="E68" s="1740"/>
      <c r="F68" s="705"/>
      <c r="G68" s="705"/>
      <c r="H68" s="705"/>
      <c r="I68" s="705"/>
      <c r="J68" s="705"/>
    </row>
    <row r="69" spans="1:10" x14ac:dyDescent="0.2">
      <c r="A69" s="371" t="s">
        <v>1168</v>
      </c>
      <c r="B69" s="1732"/>
      <c r="C69" s="1727"/>
      <c r="D69" s="1733"/>
      <c r="E69" s="1741"/>
      <c r="F69" s="705"/>
      <c r="G69" s="705"/>
      <c r="H69" s="705"/>
      <c r="I69" s="705"/>
      <c r="J69" s="705"/>
    </row>
    <row r="70" spans="1:10" x14ac:dyDescent="0.2">
      <c r="A70" s="369" t="s">
        <v>1184</v>
      </c>
      <c r="B70" s="1732">
        <v>132</v>
      </c>
      <c r="C70" s="1727">
        <v>151</v>
      </c>
      <c r="D70" s="1729"/>
      <c r="E70" s="1311">
        <f>'Интерактивный прайс-лист'!$F$26*VLOOKUP(A71,last!$B$1:$C$2068,2,0)+'Интерактивный прайс-лист'!$F$26*VLOOKUP(A72,last!$B$1:$C$2068,2,0)+'Интерактивный прайс-лист'!$F$26*VLOOKUP(A73,last!$B$1:$C$2068,2,0)</f>
        <v>74645</v>
      </c>
      <c r="F70" s="705"/>
      <c r="G70" s="705"/>
      <c r="H70" s="705"/>
      <c r="I70" s="705"/>
      <c r="J70" s="705"/>
    </row>
    <row r="71" spans="1:10" x14ac:dyDescent="0.2">
      <c r="A71" s="371" t="s">
        <v>1165</v>
      </c>
      <c r="B71" s="1732"/>
      <c r="C71" s="1727"/>
      <c r="D71" s="1730"/>
      <c r="E71" s="1740"/>
      <c r="F71" s="705"/>
      <c r="G71" s="705"/>
      <c r="H71" s="705"/>
      <c r="I71" s="705"/>
      <c r="J71" s="705"/>
    </row>
    <row r="72" spans="1:10" x14ac:dyDescent="0.2">
      <c r="A72" s="371" t="s">
        <v>1168</v>
      </c>
      <c r="B72" s="1732"/>
      <c r="C72" s="1727"/>
      <c r="D72" s="1730"/>
      <c r="E72" s="1740"/>
      <c r="F72" s="705"/>
      <c r="G72" s="705"/>
      <c r="H72" s="705"/>
      <c r="I72" s="705"/>
      <c r="J72" s="705"/>
    </row>
    <row r="73" spans="1:10" x14ac:dyDescent="0.2">
      <c r="A73" s="371" t="s">
        <v>1168</v>
      </c>
      <c r="B73" s="1732"/>
      <c r="C73" s="1727"/>
      <c r="D73" s="1733"/>
      <c r="E73" s="1741"/>
      <c r="F73" s="705"/>
      <c r="G73" s="705"/>
      <c r="H73" s="705"/>
      <c r="I73" s="705"/>
      <c r="J73" s="705"/>
    </row>
    <row r="74" spans="1:10" x14ac:dyDescent="0.2">
      <c r="A74" s="369" t="s">
        <v>1185</v>
      </c>
      <c r="B74" s="1732">
        <v>138</v>
      </c>
      <c r="C74" s="1727">
        <v>158</v>
      </c>
      <c r="D74" s="1729"/>
      <c r="E74" s="1311">
        <f>'Интерактивный прайс-лист'!$F$26*VLOOKUP(A75,last!$B$1:$C$2068,2,0)+'Интерактивный прайс-лист'!$F$26*VLOOKUP(A76,last!$B$1:$C$2068,2,0)+'Интерактивный прайс-лист'!$F$26*VLOOKUP(A77,last!$B$1:$C$2068,2,0)</f>
        <v>77682</v>
      </c>
      <c r="F74" s="705"/>
      <c r="G74" s="705"/>
      <c r="H74" s="705"/>
      <c r="I74" s="705"/>
      <c r="J74" s="705"/>
    </row>
    <row r="75" spans="1:10" x14ac:dyDescent="0.2">
      <c r="A75" s="371" t="s">
        <v>1166</v>
      </c>
      <c r="B75" s="1732"/>
      <c r="C75" s="1727"/>
      <c r="D75" s="1730"/>
      <c r="E75" s="1740"/>
      <c r="F75" s="705"/>
      <c r="G75" s="705"/>
      <c r="H75" s="705"/>
      <c r="I75" s="705"/>
      <c r="J75" s="705"/>
    </row>
    <row r="76" spans="1:10" x14ac:dyDescent="0.2">
      <c r="A76" s="371" t="s">
        <v>1168</v>
      </c>
      <c r="B76" s="1732"/>
      <c r="C76" s="1727"/>
      <c r="D76" s="1730"/>
      <c r="E76" s="1740"/>
      <c r="F76" s="705"/>
      <c r="G76" s="705"/>
      <c r="H76" s="705"/>
      <c r="I76" s="705"/>
      <c r="J76" s="705"/>
    </row>
    <row r="77" spans="1:10" x14ac:dyDescent="0.2">
      <c r="A77" s="371" t="s">
        <v>1168</v>
      </c>
      <c r="B77" s="1732"/>
      <c r="C77" s="1727"/>
      <c r="D77" s="1733"/>
      <c r="E77" s="1741"/>
      <c r="F77" s="705"/>
      <c r="G77" s="705"/>
      <c r="H77" s="705"/>
      <c r="I77" s="705"/>
      <c r="J77" s="705"/>
    </row>
    <row r="78" spans="1:10" x14ac:dyDescent="0.2">
      <c r="A78" s="369" t="s">
        <v>1186</v>
      </c>
      <c r="B78" s="1732">
        <v>143</v>
      </c>
      <c r="C78" s="1727">
        <v>163</v>
      </c>
      <c r="D78" s="1729"/>
      <c r="E78" s="1311">
        <f>'Интерактивный прайс-лист'!$F$26*VLOOKUP(A79,last!$B$1:$C$2068,2,0)+'Интерактивный прайс-лист'!$F$26*VLOOKUP(A80,last!$B$1:$C$2068,2,0)+'Интерактивный прайс-лист'!$F$26*VLOOKUP(A81,last!$B$1:$C$2068,2,0)</f>
        <v>80718</v>
      </c>
      <c r="F78" s="705"/>
      <c r="G78" s="705"/>
      <c r="H78" s="705"/>
      <c r="I78" s="705"/>
      <c r="J78" s="705"/>
    </row>
    <row r="79" spans="1:10" x14ac:dyDescent="0.2">
      <c r="A79" s="371" t="s">
        <v>1167</v>
      </c>
      <c r="B79" s="1732"/>
      <c r="C79" s="1727"/>
      <c r="D79" s="1730"/>
      <c r="E79" s="1740"/>
      <c r="F79" s="705"/>
      <c r="G79" s="705"/>
      <c r="H79" s="705"/>
      <c r="I79" s="705"/>
      <c r="J79" s="705"/>
    </row>
    <row r="80" spans="1:10" x14ac:dyDescent="0.2">
      <c r="A80" s="371" t="s">
        <v>1168</v>
      </c>
      <c r="B80" s="1732"/>
      <c r="C80" s="1727"/>
      <c r="D80" s="1730"/>
      <c r="E80" s="1740"/>
      <c r="F80" s="705"/>
      <c r="G80" s="705"/>
      <c r="H80" s="705"/>
      <c r="I80" s="705"/>
      <c r="J80" s="705"/>
    </row>
    <row r="81" spans="1:10" x14ac:dyDescent="0.2">
      <c r="A81" s="371" t="s">
        <v>1168</v>
      </c>
      <c r="B81" s="1732"/>
      <c r="C81" s="1727"/>
      <c r="D81" s="1733"/>
      <c r="E81" s="1741"/>
      <c r="F81" s="705"/>
      <c r="G81" s="705"/>
      <c r="H81" s="705"/>
      <c r="I81" s="705"/>
      <c r="J81" s="705"/>
    </row>
    <row r="82" spans="1:10" x14ac:dyDescent="0.2">
      <c r="A82" s="369" t="s">
        <v>1187</v>
      </c>
      <c r="B82" s="1724">
        <v>147</v>
      </c>
      <c r="C82" s="1727">
        <v>170</v>
      </c>
      <c r="D82" s="1729"/>
      <c r="E82" s="1311">
        <f>'Интерактивный прайс-лист'!$F$26*VLOOKUP(A83,last!$B$1:$C$2068,2,0)+'Интерактивный прайс-лист'!$F$26*VLOOKUP(A84,last!$B$1:$C$2068,2,0)+'Интерактивный прайс-лист'!$F$26*VLOOKUP(A85,last!$B$1:$C$2068,2,0)</f>
        <v>84333</v>
      </c>
      <c r="F82" s="705"/>
      <c r="G82" s="705"/>
      <c r="H82" s="705"/>
      <c r="I82" s="705"/>
      <c r="J82" s="705"/>
    </row>
    <row r="83" spans="1:10" x14ac:dyDescent="0.2">
      <c r="A83" s="371" t="s">
        <v>1168</v>
      </c>
      <c r="B83" s="1725"/>
      <c r="C83" s="1727"/>
      <c r="D83" s="1730"/>
      <c r="E83" s="1740"/>
      <c r="F83" s="705"/>
      <c r="G83" s="705"/>
      <c r="H83" s="705"/>
      <c r="I83" s="705"/>
      <c r="J83" s="705"/>
    </row>
    <row r="84" spans="1:10" x14ac:dyDescent="0.2">
      <c r="A84" s="371" t="s">
        <v>1168</v>
      </c>
      <c r="B84" s="1725"/>
      <c r="C84" s="1727"/>
      <c r="D84" s="1730"/>
      <c r="E84" s="1740"/>
      <c r="F84" s="705"/>
      <c r="G84" s="705"/>
      <c r="H84" s="705"/>
      <c r="I84" s="705"/>
      <c r="J84" s="705"/>
    </row>
    <row r="85" spans="1:10" ht="13.5" thickBot="1" x14ac:dyDescent="0.25">
      <c r="A85" s="372" t="s">
        <v>1168</v>
      </c>
      <c r="B85" s="1726"/>
      <c r="C85" s="1728"/>
      <c r="D85" s="1731"/>
      <c r="E85" s="1312"/>
      <c r="F85" s="705"/>
      <c r="G85" s="705"/>
      <c r="H85" s="705"/>
      <c r="I85" s="705"/>
      <c r="J85" s="705"/>
    </row>
    <row r="86" spans="1:10" x14ac:dyDescent="0.2">
      <c r="A86" s="705"/>
      <c r="B86" s="705"/>
      <c r="C86" s="706"/>
      <c r="D86" s="705"/>
      <c r="E86" s="705"/>
      <c r="F86" s="705"/>
      <c r="G86" s="705"/>
      <c r="H86" s="705"/>
      <c r="I86" s="705"/>
      <c r="J86" s="705"/>
    </row>
    <row r="87" spans="1:10" x14ac:dyDescent="0.2">
      <c r="A87" s="705"/>
      <c r="B87" s="705"/>
      <c r="C87" s="706"/>
      <c r="D87" s="705"/>
      <c r="E87" s="705"/>
      <c r="F87" s="705"/>
      <c r="G87" s="705"/>
      <c r="H87" s="705"/>
      <c r="I87" s="705"/>
      <c r="J87" s="705"/>
    </row>
    <row r="88" spans="1:10" ht="13.5" thickBot="1" x14ac:dyDescent="0.25">
      <c r="A88" s="705"/>
      <c r="B88" s="705"/>
      <c r="C88" s="706"/>
      <c r="D88" s="705"/>
      <c r="E88" s="764"/>
      <c r="F88" s="705"/>
      <c r="G88" s="705"/>
      <c r="H88" s="705"/>
      <c r="I88" s="705"/>
      <c r="J88" s="705"/>
    </row>
    <row r="89" spans="1:10" ht="26.25" thickBot="1" x14ac:dyDescent="0.25">
      <c r="A89" s="1735" t="s">
        <v>697</v>
      </c>
      <c r="B89" s="1736"/>
      <c r="C89" s="1736"/>
      <c r="D89" s="1736"/>
      <c r="E89" s="373" t="s">
        <v>673</v>
      </c>
      <c r="F89" s="705"/>
      <c r="G89" s="705"/>
      <c r="H89" s="705"/>
      <c r="I89" s="705"/>
      <c r="J89" s="705"/>
    </row>
    <row r="90" spans="1:10" x14ac:dyDescent="0.2">
      <c r="A90" s="1737" t="s">
        <v>1002</v>
      </c>
      <c r="B90" s="1738"/>
      <c r="C90" s="1738"/>
      <c r="D90" s="1738"/>
      <c r="E90" s="374"/>
      <c r="F90" s="705"/>
      <c r="G90" s="705"/>
      <c r="H90" s="705"/>
      <c r="I90" s="705"/>
      <c r="J90" s="705"/>
    </row>
    <row r="91" spans="1:10" x14ac:dyDescent="0.2">
      <c r="A91" s="66" t="s">
        <v>446</v>
      </c>
      <c r="B91" s="1739"/>
      <c r="C91" s="1739"/>
      <c r="D91" s="1739"/>
      <c r="E91" s="375">
        <f>'Интерактивный прайс-лист'!$F$26*VLOOKUP(A91,last!$B$1:$C$1706,2,0)</f>
        <v>104</v>
      </c>
      <c r="F91" s="705"/>
      <c r="G91" s="705"/>
      <c r="H91" s="705"/>
      <c r="I91" s="705"/>
      <c r="J91" s="705"/>
    </row>
    <row r="92" spans="1:10" x14ac:dyDescent="0.2">
      <c r="A92" s="66" t="s">
        <v>447</v>
      </c>
      <c r="B92" s="1739"/>
      <c r="C92" s="1739"/>
      <c r="D92" s="1739"/>
      <c r="E92" s="375">
        <f>'Интерактивный прайс-лист'!$F$26*VLOOKUP(A92,last!$B$1:$C$1706,2,0)</f>
        <v>148</v>
      </c>
      <c r="F92" s="705"/>
      <c r="G92" s="705"/>
      <c r="H92" s="705"/>
      <c r="I92" s="705"/>
      <c r="J92" s="705"/>
    </row>
    <row r="93" spans="1:10" x14ac:dyDescent="0.2">
      <c r="A93" s="1384" t="s">
        <v>1003</v>
      </c>
      <c r="B93" s="1385"/>
      <c r="C93" s="1385"/>
      <c r="D93" s="1385"/>
      <c r="E93" s="376"/>
      <c r="F93" s="705"/>
      <c r="G93" s="705"/>
      <c r="H93" s="705"/>
      <c r="I93" s="705"/>
      <c r="J93" s="705"/>
    </row>
    <row r="94" spans="1:10" x14ac:dyDescent="0.2">
      <c r="A94" s="66" t="s">
        <v>252</v>
      </c>
      <c r="B94" s="1263"/>
      <c r="C94" s="1263"/>
      <c r="D94" s="1263"/>
      <c r="E94" s="375">
        <f>'Интерактивный прайс-лист'!$F$26*VLOOKUP(A94,last!$B$1:$C$1706,2,0)</f>
        <v>60</v>
      </c>
      <c r="F94" s="705"/>
      <c r="G94" s="705"/>
      <c r="H94" s="705"/>
      <c r="I94" s="705"/>
      <c r="J94" s="705"/>
    </row>
    <row r="95" spans="1:10" x14ac:dyDescent="0.2">
      <c r="A95" s="66" t="s">
        <v>250</v>
      </c>
      <c r="B95" s="1263"/>
      <c r="C95" s="1263"/>
      <c r="D95" s="1263"/>
      <c r="E95" s="375">
        <f>'Интерактивный прайс-лист'!$F$26*VLOOKUP(A95,last!$B$1:$C$1706,2,0)</f>
        <v>29</v>
      </c>
      <c r="F95" s="705"/>
      <c r="G95" s="705"/>
      <c r="H95" s="705"/>
      <c r="I95" s="705"/>
      <c r="J95" s="705"/>
    </row>
    <row r="96" spans="1:10" x14ac:dyDescent="0.2">
      <c r="A96" s="1384" t="s">
        <v>1004</v>
      </c>
      <c r="B96" s="1385"/>
      <c r="C96" s="1385"/>
      <c r="D96" s="1385"/>
      <c r="E96" s="376"/>
      <c r="F96" s="705"/>
      <c r="G96" s="705"/>
      <c r="H96" s="705"/>
      <c r="I96" s="705"/>
      <c r="J96" s="705"/>
    </row>
    <row r="97" spans="1:10" x14ac:dyDescent="0.2">
      <c r="A97" s="66" t="s">
        <v>238</v>
      </c>
      <c r="B97" s="1263"/>
      <c r="C97" s="1263"/>
      <c r="D97" s="1263"/>
      <c r="E97" s="375">
        <f>'Интерактивный прайс-лист'!$F$26*VLOOKUP(A97,last!$B$1:$C$1706,2,0)</f>
        <v>129</v>
      </c>
      <c r="F97" s="705"/>
      <c r="G97" s="705"/>
      <c r="H97" s="705"/>
      <c r="I97" s="705"/>
      <c r="J97" s="705"/>
    </row>
    <row r="98" spans="1:10" x14ac:dyDescent="0.2">
      <c r="A98" s="66" t="s">
        <v>508</v>
      </c>
      <c r="B98" s="1263"/>
      <c r="C98" s="1263"/>
      <c r="D98" s="1263"/>
      <c r="E98" s="375">
        <f>'Интерактивный прайс-лист'!$F$26*VLOOKUP(A98,last!$B$1:$C$1706,2,0)</f>
        <v>135</v>
      </c>
      <c r="F98" s="705"/>
      <c r="G98" s="705"/>
      <c r="H98" s="705"/>
      <c r="I98" s="705"/>
      <c r="J98" s="705"/>
    </row>
    <row r="99" spans="1:10" x14ac:dyDescent="0.2">
      <c r="A99" s="66" t="s">
        <v>241</v>
      </c>
      <c r="B99" s="1263"/>
      <c r="C99" s="1263"/>
      <c r="D99" s="1263"/>
      <c r="E99" s="375">
        <f>'Интерактивный прайс-лист'!$F$26*VLOOKUP(A99,last!$B$1:$C$1706,2,0)</f>
        <v>168</v>
      </c>
      <c r="F99" s="705"/>
      <c r="G99" s="705"/>
      <c r="H99" s="705"/>
      <c r="I99" s="705"/>
      <c r="J99" s="705"/>
    </row>
    <row r="100" spans="1:10" x14ac:dyDescent="0.2">
      <c r="A100" s="66" t="s">
        <v>243</v>
      </c>
      <c r="B100" s="1263"/>
      <c r="C100" s="1263"/>
      <c r="D100" s="1263"/>
      <c r="E100" s="375">
        <f>'Интерактивный прайс-лист'!$F$26*VLOOKUP(A100,last!$B$1:$C$1706,2,0)</f>
        <v>224</v>
      </c>
      <c r="F100" s="705"/>
      <c r="G100" s="705"/>
      <c r="H100" s="705"/>
      <c r="I100" s="705"/>
      <c r="J100" s="705"/>
    </row>
    <row r="101" spans="1:10" x14ac:dyDescent="0.2">
      <c r="A101" s="1384" t="s">
        <v>1005</v>
      </c>
      <c r="B101" s="1385"/>
      <c r="C101" s="1385"/>
      <c r="D101" s="1385"/>
      <c r="E101" s="376"/>
      <c r="F101" s="705"/>
      <c r="G101" s="705"/>
      <c r="H101" s="705"/>
      <c r="I101" s="705"/>
      <c r="J101" s="705"/>
    </row>
    <row r="102" spans="1:10" x14ac:dyDescent="0.2">
      <c r="A102" s="66" t="s">
        <v>239</v>
      </c>
      <c r="B102" s="1263"/>
      <c r="C102" s="1263"/>
      <c r="D102" s="1263"/>
      <c r="E102" s="375">
        <f>'Интерактивный прайс-лист'!$F$26*VLOOKUP(A102,last!$B$1:$C$1706,2,0)</f>
        <v>213</v>
      </c>
      <c r="F102" s="705"/>
      <c r="G102" s="705"/>
      <c r="H102" s="705"/>
      <c r="I102" s="705"/>
      <c r="J102" s="705"/>
    </row>
    <row r="103" spans="1:10" x14ac:dyDescent="0.2">
      <c r="A103" s="345" t="s">
        <v>240</v>
      </c>
      <c r="B103" s="1263"/>
      <c r="C103" s="1263"/>
      <c r="D103" s="1263"/>
      <c r="E103" s="375">
        <f>'Интерактивный прайс-лист'!$F$26*VLOOKUP(A103,last!$B$1:$C$1706,2,0)</f>
        <v>257</v>
      </c>
      <c r="F103" s="705"/>
      <c r="G103" s="705"/>
      <c r="H103" s="705"/>
      <c r="I103" s="705"/>
      <c r="J103" s="705"/>
    </row>
    <row r="104" spans="1:10" x14ac:dyDescent="0.2">
      <c r="A104" s="66" t="s">
        <v>242</v>
      </c>
      <c r="B104" s="1263"/>
      <c r="C104" s="1263"/>
      <c r="D104" s="1263"/>
      <c r="E104" s="375">
        <f>'Интерактивный прайс-лист'!$F$26*VLOOKUP(A104,last!$B$1:$C$1706,2,0)</f>
        <v>336</v>
      </c>
      <c r="F104" s="705"/>
      <c r="G104" s="705"/>
      <c r="H104" s="705"/>
      <c r="I104" s="705"/>
      <c r="J104" s="705"/>
    </row>
    <row r="105" spans="1:10" x14ac:dyDescent="0.2">
      <c r="A105" s="1384" t="s">
        <v>1006</v>
      </c>
      <c r="B105" s="1385"/>
      <c r="C105" s="1385"/>
      <c r="D105" s="1385"/>
      <c r="E105" s="376"/>
      <c r="F105" s="705"/>
      <c r="G105" s="705"/>
      <c r="H105" s="705"/>
      <c r="I105" s="705"/>
      <c r="J105" s="705"/>
    </row>
    <row r="106" spans="1:10" x14ac:dyDescent="0.2">
      <c r="A106" s="345" t="s">
        <v>442</v>
      </c>
      <c r="B106" s="1723"/>
      <c r="C106" s="1723"/>
      <c r="D106" s="1723"/>
      <c r="E106" s="375">
        <f>'Интерактивный прайс-лист'!$F$26*VLOOKUP(A106,last!$B$1:$C$1706,2,0)</f>
        <v>169</v>
      </c>
      <c r="F106" s="705"/>
      <c r="G106" s="705"/>
      <c r="H106" s="705"/>
      <c r="I106" s="705"/>
      <c r="J106" s="705"/>
    </row>
    <row r="107" spans="1:10" x14ac:dyDescent="0.2">
      <c r="A107" s="1384" t="s">
        <v>1007</v>
      </c>
      <c r="B107" s="1385"/>
      <c r="C107" s="1385"/>
      <c r="D107" s="1385"/>
      <c r="E107" s="376"/>
      <c r="F107" s="705"/>
      <c r="G107" s="705"/>
      <c r="H107" s="705"/>
      <c r="I107" s="705"/>
      <c r="J107" s="705"/>
    </row>
    <row r="108" spans="1:10" ht="13.5" thickBot="1" x14ac:dyDescent="0.25">
      <c r="A108" s="313" t="s">
        <v>443</v>
      </c>
      <c r="B108" s="1734"/>
      <c r="C108" s="1734"/>
      <c r="D108" s="1734"/>
      <c r="E108" s="377">
        <f>'Интерактивный прайс-лист'!$F$26*VLOOKUP(A108,last!$B$1:$C$1706,2,0)</f>
        <v>347</v>
      </c>
      <c r="F108" s="705"/>
      <c r="G108" s="705"/>
      <c r="H108" s="705"/>
      <c r="I108" s="705"/>
      <c r="J108" s="705"/>
    </row>
  </sheetData>
  <sheetProtection password="CC0B" sheet="1" objects="1" scenarios="1"/>
  <mergeCells count="101">
    <mergeCell ref="D7:J7"/>
    <mergeCell ref="A8:C8"/>
    <mergeCell ref="A9:B9"/>
    <mergeCell ref="A10:B10"/>
    <mergeCell ref="B23:B25"/>
    <mergeCell ref="C23:C25"/>
    <mergeCell ref="D23:D25"/>
    <mergeCell ref="E23:E25"/>
    <mergeCell ref="A11:B11"/>
    <mergeCell ref="A14:A15"/>
    <mergeCell ref="B14:C14"/>
    <mergeCell ref="D14:E14"/>
    <mergeCell ref="B29:B31"/>
    <mergeCell ref="C29:C31"/>
    <mergeCell ref="D29:D31"/>
    <mergeCell ref="E29:E31"/>
    <mergeCell ref="B26:B28"/>
    <mergeCell ref="C26:C28"/>
    <mergeCell ref="D26:D28"/>
    <mergeCell ref="E26:E28"/>
    <mergeCell ref="D38:D40"/>
    <mergeCell ref="E38:E40"/>
    <mergeCell ref="B35:B37"/>
    <mergeCell ref="C35:C37"/>
    <mergeCell ref="D35:D37"/>
    <mergeCell ref="E35:E37"/>
    <mergeCell ref="B32:B34"/>
    <mergeCell ref="C32:C34"/>
    <mergeCell ref="D32:D34"/>
    <mergeCell ref="E32:E34"/>
    <mergeCell ref="E47:E49"/>
    <mergeCell ref="B44:B46"/>
    <mergeCell ref="C44:C46"/>
    <mergeCell ref="D44:D46"/>
    <mergeCell ref="E44:E46"/>
    <mergeCell ref="B41:B43"/>
    <mergeCell ref="C41:C43"/>
    <mergeCell ref="D41:D43"/>
    <mergeCell ref="E41:E43"/>
    <mergeCell ref="E58:E61"/>
    <mergeCell ref="B54:B57"/>
    <mergeCell ref="C54:C57"/>
    <mergeCell ref="D54:D57"/>
    <mergeCell ref="E54:E57"/>
    <mergeCell ref="B50:B53"/>
    <mergeCell ref="C50:C53"/>
    <mergeCell ref="D50:D53"/>
    <mergeCell ref="E50:E53"/>
    <mergeCell ref="E70:E73"/>
    <mergeCell ref="B66:B69"/>
    <mergeCell ref="C66:C69"/>
    <mergeCell ref="D66:D69"/>
    <mergeCell ref="E66:E69"/>
    <mergeCell ref="B62:B65"/>
    <mergeCell ref="C62:C65"/>
    <mergeCell ref="D62:D65"/>
    <mergeCell ref="E62:E65"/>
    <mergeCell ref="E82:E85"/>
    <mergeCell ref="B78:B81"/>
    <mergeCell ref="C78:C81"/>
    <mergeCell ref="D78:D81"/>
    <mergeCell ref="E78:E81"/>
    <mergeCell ref="B74:B77"/>
    <mergeCell ref="C74:C77"/>
    <mergeCell ref="D74:D77"/>
    <mergeCell ref="E74:E77"/>
    <mergeCell ref="B108:D108"/>
    <mergeCell ref="A101:D101"/>
    <mergeCell ref="B102:D102"/>
    <mergeCell ref="B103:D103"/>
    <mergeCell ref="B104:D104"/>
    <mergeCell ref="B95:D95"/>
    <mergeCell ref="A96:D96"/>
    <mergeCell ref="A89:D89"/>
    <mergeCell ref="A90:D90"/>
    <mergeCell ref="B91:D91"/>
    <mergeCell ref="B92:D92"/>
    <mergeCell ref="A2:C3"/>
    <mergeCell ref="A105:D105"/>
    <mergeCell ref="B106:D106"/>
    <mergeCell ref="A107:D107"/>
    <mergeCell ref="B97:D97"/>
    <mergeCell ref="B98:D98"/>
    <mergeCell ref="B99:D99"/>
    <mergeCell ref="B100:D100"/>
    <mergeCell ref="A93:D93"/>
    <mergeCell ref="B94:D94"/>
    <mergeCell ref="B82:B85"/>
    <mergeCell ref="C82:C85"/>
    <mergeCell ref="D82:D85"/>
    <mergeCell ref="B70:B73"/>
    <mergeCell ref="C70:C73"/>
    <mergeCell ref="D70:D73"/>
    <mergeCell ref="B58:B61"/>
    <mergeCell ref="C58:C61"/>
    <mergeCell ref="D58:D61"/>
    <mergeCell ref="B47:B49"/>
    <mergeCell ref="C47:C49"/>
    <mergeCell ref="D47:D49"/>
    <mergeCell ref="B38:B40"/>
    <mergeCell ref="C38:C40"/>
  </mergeCells>
  <phoneticPr fontId="6" type="noConversion"/>
  <pageMargins left="0.75" right="0.75" top="1" bottom="1" header="0.5" footer="0.5"/>
  <pageSetup paperSize="9" scale="43" fitToHeight="10" orientation="landscape" r:id="rId1"/>
  <headerFooter alignWithMargins="0"/>
  <rowBreaks count="2" manualBreakCount="2">
    <brk id="13" max="16383" man="1"/>
    <brk id="8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BreakPreview" zoomScale="85" zoomScaleNormal="75" zoomScaleSheetLayoutView="85" workbookViewId="0">
      <pane xSplit="3" ySplit="5" topLeftCell="D6" activePane="bottomRight" state="frozen"/>
      <selection activeCell="F26" sqref="F26"/>
      <selection pane="topRight" activeCell="F26" sqref="F26"/>
      <selection pane="bottomLeft" activeCell="F26" sqref="F26"/>
      <selection pane="bottomRight" activeCell="F17" sqref="F17"/>
    </sheetView>
  </sheetViews>
  <sheetFormatPr defaultRowHeight="12.75" x14ac:dyDescent="0.2"/>
  <cols>
    <col min="1" max="1" width="29" style="42" customWidth="1"/>
    <col min="2" max="2" width="16.7109375" style="42" customWidth="1"/>
    <col min="3" max="4" width="16.7109375" style="73" customWidth="1"/>
    <col min="5" max="6" width="16.7109375" style="42" customWidth="1"/>
    <col min="7" max="17" width="6.42578125" style="42" customWidth="1"/>
    <col min="18" max="18" width="5.7109375" style="42" bestFit="1" customWidth="1"/>
    <col min="19" max="19" width="5.5703125" style="42" bestFit="1" customWidth="1"/>
    <col min="20" max="20" width="5.7109375" style="42" bestFit="1" customWidth="1"/>
    <col min="21" max="28" width="5.5703125" style="42" bestFit="1" customWidth="1"/>
    <col min="29" max="16384" width="9.140625" style="42"/>
  </cols>
  <sheetData>
    <row r="1" spans="1:10" ht="13.5" thickBot="1" x14ac:dyDescent="0.25">
      <c r="A1" s="48"/>
      <c r="B1" s="48"/>
      <c r="C1" s="46"/>
      <c r="D1" s="46"/>
      <c r="E1" s="48"/>
      <c r="F1" s="48"/>
      <c r="G1" s="48"/>
    </row>
    <row r="2" spans="1:10" ht="25.5" customHeight="1" x14ac:dyDescent="0.2">
      <c r="A2" s="1688" t="s">
        <v>1008</v>
      </c>
      <c r="B2" s="1689"/>
      <c r="C2" s="1690"/>
      <c r="D2" s="191"/>
      <c r="E2" s="44"/>
      <c r="F2" s="44"/>
      <c r="G2" s="44"/>
    </row>
    <row r="3" spans="1:10" ht="27.75" customHeight="1" thickBot="1" x14ac:dyDescent="0.25">
      <c r="A3" s="1691"/>
      <c r="B3" s="1692"/>
      <c r="C3" s="1693"/>
      <c r="D3" s="191"/>
      <c r="E3" s="44"/>
      <c r="F3" s="44"/>
      <c r="G3" s="44"/>
    </row>
    <row r="4" spans="1:10" s="48" customFormat="1" ht="6.75" customHeight="1" x14ac:dyDescent="0.2">
      <c r="C4" s="46"/>
      <c r="D4" s="46"/>
    </row>
    <row r="5" spans="1:10" x14ac:dyDescent="0.2">
      <c r="A5" s="705"/>
      <c r="B5" s="705"/>
      <c r="C5" s="706"/>
      <c r="D5" s="706"/>
      <c r="E5" s="705"/>
      <c r="F5" s="705"/>
      <c r="G5" s="705"/>
    </row>
    <row r="6" spans="1:10" x14ac:dyDescent="0.2">
      <c r="A6" s="705"/>
      <c r="B6" s="705"/>
      <c r="C6" s="706"/>
      <c r="D6" s="706"/>
      <c r="E6" s="705"/>
      <c r="F6" s="705"/>
      <c r="G6" s="705"/>
    </row>
    <row r="7" spans="1:10" ht="13.5" thickBot="1" x14ac:dyDescent="0.25">
      <c r="A7" s="1765"/>
      <c r="B7" s="1765"/>
      <c r="C7" s="1766"/>
      <c r="D7" s="1742" t="s">
        <v>694</v>
      </c>
      <c r="E7" s="1743"/>
      <c r="F7" s="1743"/>
      <c r="G7" s="858"/>
      <c r="H7" s="216"/>
      <c r="I7" s="216"/>
      <c r="J7" s="216"/>
    </row>
    <row r="8" spans="1:10" ht="13.5" thickBot="1" x14ac:dyDescent="0.25">
      <c r="A8" s="1767" t="s">
        <v>703</v>
      </c>
      <c r="B8" s="1744"/>
      <c r="C8" s="1745"/>
      <c r="D8" s="221" t="s">
        <v>1169</v>
      </c>
      <c r="E8" s="526" t="s">
        <v>1164</v>
      </c>
      <c r="F8" s="527" t="s">
        <v>1188</v>
      </c>
      <c r="G8" s="705"/>
    </row>
    <row r="9" spans="1:10" x14ac:dyDescent="0.2">
      <c r="A9" s="1281" t="s">
        <v>967</v>
      </c>
      <c r="B9" s="1269"/>
      <c r="C9" s="59" t="s">
        <v>691</v>
      </c>
      <c r="D9" s="378">
        <v>22.4</v>
      </c>
      <c r="E9" s="379">
        <v>28</v>
      </c>
      <c r="F9" s="380">
        <v>33.5</v>
      </c>
      <c r="G9" s="705"/>
    </row>
    <row r="10" spans="1:10" x14ac:dyDescent="0.2">
      <c r="A10" s="1262" t="s">
        <v>968</v>
      </c>
      <c r="B10" s="1263"/>
      <c r="C10" s="63" t="s">
        <v>691</v>
      </c>
      <c r="D10" s="358">
        <v>25</v>
      </c>
      <c r="E10" s="359">
        <v>31.5</v>
      </c>
      <c r="F10" s="360">
        <v>37.5</v>
      </c>
      <c r="G10" s="705"/>
    </row>
    <row r="11" spans="1:10" ht="13.5" thickBot="1" x14ac:dyDescent="0.25">
      <c r="A11" s="1370" t="s">
        <v>703</v>
      </c>
      <c r="B11" s="1371"/>
      <c r="C11" s="70" t="s">
        <v>693</v>
      </c>
      <c r="D11" s="107">
        <f>'Интерактивный прайс-лист'!$F$26*VLOOKUP(D8,last!$B$1:$C$2068,2,0)</f>
        <v>14343</v>
      </c>
      <c r="E11" s="77">
        <f>'Интерактивный прайс-лист'!$F$26*VLOOKUP(E8,last!$B$1:$C$2068,2,0)</f>
        <v>15282</v>
      </c>
      <c r="F11" s="78">
        <f>'Интерактивный прайс-лист'!$F$26*VLOOKUP(F8,last!$B$1:$C$2068,2,0)</f>
        <v>21216</v>
      </c>
      <c r="G11" s="705"/>
    </row>
    <row r="12" spans="1:10" x14ac:dyDescent="0.2">
      <c r="A12" s="705"/>
      <c r="B12" s="705"/>
      <c r="C12" s="706"/>
      <c r="D12" s="706"/>
      <c r="E12" s="705"/>
      <c r="F12" s="705"/>
      <c r="G12" s="705"/>
    </row>
    <row r="13" spans="1:10" ht="13.5" thickBot="1" x14ac:dyDescent="0.25">
      <c r="A13" s="705"/>
      <c r="B13" s="705"/>
      <c r="C13" s="706"/>
      <c r="D13" s="706"/>
      <c r="E13" s="705"/>
      <c r="F13" s="705"/>
      <c r="G13" s="705"/>
    </row>
    <row r="14" spans="1:10" ht="13.5" customHeight="1" x14ac:dyDescent="0.2">
      <c r="A14" s="1746" t="s">
        <v>978</v>
      </c>
      <c r="B14" s="1764" t="s">
        <v>979</v>
      </c>
      <c r="C14" s="1543"/>
      <c r="D14" s="1543" t="s">
        <v>673</v>
      </c>
      <c r="E14" s="1544"/>
      <c r="F14" s="705"/>
      <c r="G14" s="705"/>
    </row>
    <row r="15" spans="1:10" ht="13.5" thickBot="1" x14ac:dyDescent="0.25">
      <c r="A15" s="1747"/>
      <c r="B15" s="95" t="s">
        <v>980</v>
      </c>
      <c r="C15" s="56" t="s">
        <v>981</v>
      </c>
      <c r="D15" s="56" t="s">
        <v>762</v>
      </c>
      <c r="E15" s="57" t="s">
        <v>763</v>
      </c>
      <c r="F15" s="705"/>
      <c r="G15" s="705"/>
    </row>
    <row r="16" spans="1:10" x14ac:dyDescent="0.2">
      <c r="A16" s="369" t="s">
        <v>1188</v>
      </c>
      <c r="B16" s="96">
        <v>33.5</v>
      </c>
      <c r="C16" s="64">
        <v>37.5</v>
      </c>
      <c r="D16" s="68">
        <f>'Интерактивный прайс-лист'!$F$26*VLOOKUP(A16,last!$B$1:$C$2068,2,0)</f>
        <v>21216</v>
      </c>
      <c r="E16" s="370"/>
      <c r="F16" s="705"/>
      <c r="G16" s="705"/>
    </row>
    <row r="17" spans="1:7" x14ac:dyDescent="0.2">
      <c r="A17" s="369" t="s">
        <v>1189</v>
      </c>
      <c r="B17" s="1758">
        <v>44.8</v>
      </c>
      <c r="C17" s="1760">
        <v>50</v>
      </c>
      <c r="D17" s="1762"/>
      <c r="E17" s="1311">
        <f>'Интерактивный прайс-лист'!$F$26*VLOOKUP(A18,last!$B$1:$C$2068,2,0)+'Интерактивный прайс-лист'!$F$26*VLOOKUP(A19,last!$B$1:$C$2068,2,0)</f>
        <v>28686</v>
      </c>
      <c r="F17" s="705"/>
      <c r="G17" s="705"/>
    </row>
    <row r="18" spans="1:7" x14ac:dyDescent="0.2">
      <c r="A18" s="371" t="s">
        <v>1169</v>
      </c>
      <c r="B18" s="1758"/>
      <c r="C18" s="1760" t="s">
        <v>1009</v>
      </c>
      <c r="D18" s="1762"/>
      <c r="E18" s="1740"/>
      <c r="F18" s="705"/>
      <c r="G18" s="705"/>
    </row>
    <row r="19" spans="1:7" x14ac:dyDescent="0.2">
      <c r="A19" s="371" t="s">
        <v>1169</v>
      </c>
      <c r="B19" s="1758"/>
      <c r="C19" s="1760" t="s">
        <v>1009</v>
      </c>
      <c r="D19" s="1762"/>
      <c r="E19" s="1741"/>
      <c r="F19" s="705"/>
      <c r="G19" s="705"/>
    </row>
    <row r="20" spans="1:7" x14ac:dyDescent="0.2">
      <c r="A20" s="369" t="s">
        <v>1190</v>
      </c>
      <c r="B20" s="1758">
        <v>50.4</v>
      </c>
      <c r="C20" s="1760">
        <v>56.5</v>
      </c>
      <c r="D20" s="1762"/>
      <c r="E20" s="1311">
        <f>'Интерактивный прайс-лист'!$F$26*VLOOKUP(A21,last!$B$1:$C$2068,2,0)+'Интерактивный прайс-лист'!$F$26*VLOOKUP(A22,last!$B$1:$C$2068,2,0)</f>
        <v>29625</v>
      </c>
      <c r="F20" s="705"/>
      <c r="G20" s="705"/>
    </row>
    <row r="21" spans="1:7" x14ac:dyDescent="0.2">
      <c r="A21" s="371" t="s">
        <v>1169</v>
      </c>
      <c r="B21" s="1758" t="s">
        <v>1009</v>
      </c>
      <c r="C21" s="1760" t="s">
        <v>1009</v>
      </c>
      <c r="D21" s="1762"/>
      <c r="E21" s="1740"/>
      <c r="F21" s="705"/>
      <c r="G21" s="705"/>
    </row>
    <row r="22" spans="1:7" x14ac:dyDescent="0.2">
      <c r="A22" s="371" t="s">
        <v>1164</v>
      </c>
      <c r="B22" s="1758" t="s">
        <v>1009</v>
      </c>
      <c r="C22" s="1760" t="s">
        <v>1009</v>
      </c>
      <c r="D22" s="1762"/>
      <c r="E22" s="1741"/>
      <c r="F22" s="705"/>
      <c r="G22" s="705"/>
    </row>
    <row r="23" spans="1:7" x14ac:dyDescent="0.2">
      <c r="A23" s="369" t="s">
        <v>1191</v>
      </c>
      <c r="B23" s="1758">
        <v>55.9</v>
      </c>
      <c r="C23" s="1760">
        <v>62.5</v>
      </c>
      <c r="D23" s="1762"/>
      <c r="E23" s="1311">
        <f>'Интерактивный прайс-лист'!$F$26*VLOOKUP(A24,last!$B$1:$C$2068,2,0)+'Интерактивный прайс-лист'!$F$26*VLOOKUP(A25,last!$B$1:$C$2068,2,0)</f>
        <v>35559</v>
      </c>
      <c r="F23" s="705"/>
      <c r="G23" s="705"/>
    </row>
    <row r="24" spans="1:7" x14ac:dyDescent="0.2">
      <c r="A24" s="371" t="s">
        <v>1169</v>
      </c>
      <c r="B24" s="1758" t="s">
        <v>1009</v>
      </c>
      <c r="C24" s="1760" t="s">
        <v>1009</v>
      </c>
      <c r="D24" s="1762"/>
      <c r="E24" s="1740"/>
      <c r="F24" s="705"/>
      <c r="G24" s="705"/>
    </row>
    <row r="25" spans="1:7" x14ac:dyDescent="0.2">
      <c r="A25" s="371" t="s">
        <v>1188</v>
      </c>
      <c r="B25" s="1758" t="s">
        <v>1009</v>
      </c>
      <c r="C25" s="1760" t="s">
        <v>1009</v>
      </c>
      <c r="D25" s="1762"/>
      <c r="E25" s="1741"/>
      <c r="F25" s="705"/>
      <c r="G25" s="705"/>
    </row>
    <row r="26" spans="1:7" x14ac:dyDescent="0.2">
      <c r="A26" s="369" t="s">
        <v>1192</v>
      </c>
      <c r="B26" s="1758">
        <v>61.5</v>
      </c>
      <c r="C26" s="1760">
        <v>69</v>
      </c>
      <c r="D26" s="1762"/>
      <c r="E26" s="1311">
        <f>'Интерактивный прайс-лист'!$F$26*VLOOKUP(A27,last!$B$1:$C$2068,2,0)+'Интерактивный прайс-лист'!$F$26*VLOOKUP(A28,last!$B$1:$C$2068,2,0)</f>
        <v>36498</v>
      </c>
      <c r="F26" s="705"/>
      <c r="G26" s="705"/>
    </row>
    <row r="27" spans="1:7" x14ac:dyDescent="0.2">
      <c r="A27" s="371" t="s">
        <v>1164</v>
      </c>
      <c r="B27" s="1758" t="s">
        <v>1009</v>
      </c>
      <c r="C27" s="1760" t="s">
        <v>1009</v>
      </c>
      <c r="D27" s="1762"/>
      <c r="E27" s="1740"/>
      <c r="F27" s="705"/>
      <c r="G27" s="705"/>
    </row>
    <row r="28" spans="1:7" x14ac:dyDescent="0.2">
      <c r="A28" s="371" t="s">
        <v>1188</v>
      </c>
      <c r="B28" s="1758" t="s">
        <v>1009</v>
      </c>
      <c r="C28" s="1760" t="s">
        <v>1009</v>
      </c>
      <c r="D28" s="1762"/>
      <c r="E28" s="1741"/>
      <c r="F28" s="705"/>
      <c r="G28" s="705"/>
    </row>
    <row r="29" spans="1:7" x14ac:dyDescent="0.2">
      <c r="A29" s="369" t="s">
        <v>1193</v>
      </c>
      <c r="B29" s="1758">
        <v>67.2</v>
      </c>
      <c r="C29" s="1760">
        <v>75</v>
      </c>
      <c r="D29" s="1762"/>
      <c r="E29" s="1311">
        <f>'Интерактивный прайс-лист'!$F$26*VLOOKUP(A30,last!$B$1:$C$2068,2,0)+'Интерактивный прайс-лист'!$F$26*VLOOKUP(A31,last!$B$1:$C$2068,2,0)+'Интерактивный прайс-лист'!$F$26*VLOOKUP(A32,last!$B$1:$C$2068,2,0)</f>
        <v>43029</v>
      </c>
      <c r="F29" s="705"/>
      <c r="G29" s="705"/>
    </row>
    <row r="30" spans="1:7" x14ac:dyDescent="0.2">
      <c r="A30" s="371" t="s">
        <v>1169</v>
      </c>
      <c r="B30" s="1758"/>
      <c r="C30" s="1760" t="s">
        <v>1009</v>
      </c>
      <c r="D30" s="1762"/>
      <c r="E30" s="1740"/>
      <c r="F30" s="705"/>
      <c r="G30" s="705"/>
    </row>
    <row r="31" spans="1:7" x14ac:dyDescent="0.2">
      <c r="A31" s="371" t="s">
        <v>1169</v>
      </c>
      <c r="B31" s="1758"/>
      <c r="C31" s="1760" t="s">
        <v>1009</v>
      </c>
      <c r="D31" s="1762"/>
      <c r="E31" s="1740"/>
      <c r="F31" s="705"/>
      <c r="G31" s="705"/>
    </row>
    <row r="32" spans="1:7" x14ac:dyDescent="0.2">
      <c r="A32" s="371" t="s">
        <v>1169</v>
      </c>
      <c r="B32" s="1758"/>
      <c r="C32" s="1760" t="s">
        <v>1009</v>
      </c>
      <c r="D32" s="1762"/>
      <c r="E32" s="1741"/>
      <c r="F32" s="705"/>
      <c r="G32" s="705"/>
    </row>
    <row r="33" spans="1:7" x14ac:dyDescent="0.2">
      <c r="A33" s="369" t="s">
        <v>1194</v>
      </c>
      <c r="B33" s="1758">
        <v>72.8</v>
      </c>
      <c r="C33" s="1760">
        <v>81.5</v>
      </c>
      <c r="D33" s="1762"/>
      <c r="E33" s="1311">
        <f>'Интерактивный прайс-лист'!$F$26*VLOOKUP(A34,last!$B$1:$C$2068,2,0)+'Интерактивный прайс-лист'!$F$26*VLOOKUP(A35,last!$B$1:$C$2068,2,0)+'Интерактивный прайс-лист'!$F$26*VLOOKUP(A36,last!$B$1:$C$2068,2,0)</f>
        <v>43968</v>
      </c>
      <c r="F33" s="705"/>
      <c r="G33" s="705"/>
    </row>
    <row r="34" spans="1:7" x14ac:dyDescent="0.2">
      <c r="A34" s="371" t="s">
        <v>1169</v>
      </c>
      <c r="B34" s="1758" t="s">
        <v>1009</v>
      </c>
      <c r="C34" s="1760" t="s">
        <v>1009</v>
      </c>
      <c r="D34" s="1762"/>
      <c r="E34" s="1740"/>
      <c r="F34" s="705"/>
      <c r="G34" s="705"/>
    </row>
    <row r="35" spans="1:7" x14ac:dyDescent="0.2">
      <c r="A35" s="371" t="s">
        <v>1169</v>
      </c>
      <c r="B35" s="1758" t="s">
        <v>1009</v>
      </c>
      <c r="C35" s="1760" t="s">
        <v>1009</v>
      </c>
      <c r="D35" s="1762"/>
      <c r="E35" s="1740"/>
      <c r="F35" s="705"/>
      <c r="G35" s="705"/>
    </row>
    <row r="36" spans="1:7" x14ac:dyDescent="0.2">
      <c r="A36" s="371" t="s">
        <v>1164</v>
      </c>
      <c r="B36" s="1758" t="s">
        <v>1009</v>
      </c>
      <c r="C36" s="1760" t="s">
        <v>1009</v>
      </c>
      <c r="D36" s="1762"/>
      <c r="E36" s="1741"/>
      <c r="F36" s="705"/>
      <c r="G36" s="705"/>
    </row>
    <row r="37" spans="1:7" x14ac:dyDescent="0.2">
      <c r="A37" s="369" t="s">
        <v>1195</v>
      </c>
      <c r="B37" s="1758">
        <v>78.400000000000006</v>
      </c>
      <c r="C37" s="1760">
        <v>88</v>
      </c>
      <c r="D37" s="1762"/>
      <c r="E37" s="1311">
        <f>'Интерактивный прайс-лист'!$F$26*VLOOKUP(A38,last!$B$1:$C$2068,2,0)+'Интерактивный прайс-лист'!$F$26*VLOOKUP(A39,last!$B$1:$C$2068,2,0)+'Интерактивный прайс-лист'!$F$26*VLOOKUP(A40,last!$B$1:$C$2068,2,0)</f>
        <v>44907</v>
      </c>
      <c r="F37" s="705"/>
      <c r="G37" s="705"/>
    </row>
    <row r="38" spans="1:7" x14ac:dyDescent="0.2">
      <c r="A38" s="371" t="s">
        <v>1169</v>
      </c>
      <c r="B38" s="1758" t="s">
        <v>1009</v>
      </c>
      <c r="C38" s="1760" t="s">
        <v>1009</v>
      </c>
      <c r="D38" s="1762"/>
      <c r="E38" s="1740"/>
      <c r="F38" s="705"/>
      <c r="G38" s="705"/>
    </row>
    <row r="39" spans="1:7" x14ac:dyDescent="0.2">
      <c r="A39" s="371" t="s">
        <v>1164</v>
      </c>
      <c r="B39" s="1758" t="s">
        <v>1009</v>
      </c>
      <c r="C39" s="1760" t="s">
        <v>1009</v>
      </c>
      <c r="D39" s="1762"/>
      <c r="E39" s="1740"/>
      <c r="F39" s="705"/>
      <c r="G39" s="705"/>
    </row>
    <row r="40" spans="1:7" x14ac:dyDescent="0.2">
      <c r="A40" s="371" t="s">
        <v>1164</v>
      </c>
      <c r="B40" s="1758" t="s">
        <v>1009</v>
      </c>
      <c r="C40" s="1760" t="s">
        <v>1009</v>
      </c>
      <c r="D40" s="1762"/>
      <c r="E40" s="1741"/>
      <c r="F40" s="705"/>
      <c r="G40" s="705"/>
    </row>
    <row r="41" spans="1:7" x14ac:dyDescent="0.2">
      <c r="A41" s="369" t="s">
        <v>1196</v>
      </c>
      <c r="B41" s="1758">
        <v>83.9</v>
      </c>
      <c r="C41" s="1760">
        <v>94</v>
      </c>
      <c r="D41" s="1762"/>
      <c r="E41" s="1311">
        <f>'Интерактивный прайс-лист'!$F$26*VLOOKUP(A42,last!$B$1:$C$2068,2,0)+'Интерактивный прайс-лист'!$F$26*VLOOKUP(A43,last!$B$1:$C$2068,2,0)+'Интерактивный прайс-лист'!$F$26*VLOOKUP(A44,last!$B$1:$C$2068,2,0)</f>
        <v>50841</v>
      </c>
      <c r="F41" s="705"/>
      <c r="G41" s="705"/>
    </row>
    <row r="42" spans="1:7" x14ac:dyDescent="0.2">
      <c r="A42" s="371" t="s">
        <v>1169</v>
      </c>
      <c r="B42" s="1758" t="s">
        <v>1009</v>
      </c>
      <c r="C42" s="1760" t="s">
        <v>1009</v>
      </c>
      <c r="D42" s="1762"/>
      <c r="E42" s="1740"/>
      <c r="F42" s="705"/>
      <c r="G42" s="705"/>
    </row>
    <row r="43" spans="1:7" x14ac:dyDescent="0.2">
      <c r="A43" s="371" t="s">
        <v>1164</v>
      </c>
      <c r="B43" s="1758" t="s">
        <v>1009</v>
      </c>
      <c r="C43" s="1760" t="s">
        <v>1009</v>
      </c>
      <c r="D43" s="1762"/>
      <c r="E43" s="1740"/>
      <c r="F43" s="705"/>
      <c r="G43" s="705"/>
    </row>
    <row r="44" spans="1:7" x14ac:dyDescent="0.2">
      <c r="A44" s="371" t="s">
        <v>1188</v>
      </c>
      <c r="B44" s="1758" t="s">
        <v>1009</v>
      </c>
      <c r="C44" s="1760" t="s">
        <v>1009</v>
      </c>
      <c r="D44" s="1762"/>
      <c r="E44" s="1741"/>
      <c r="F44" s="705"/>
      <c r="G44" s="705"/>
    </row>
    <row r="45" spans="1:7" x14ac:dyDescent="0.2">
      <c r="A45" s="369" t="s">
        <v>1197</v>
      </c>
      <c r="B45" s="1758">
        <v>89.4</v>
      </c>
      <c r="C45" s="1760">
        <v>100</v>
      </c>
      <c r="D45" s="1762"/>
      <c r="E45" s="1311">
        <f>'Интерактивный прайс-лист'!$F$26*VLOOKUP(A46,last!$B$1:$C$2068,2,0)+'Интерактивный прайс-лист'!$F$26*VLOOKUP(A47,last!$B$1:$C$2068,2,0)+'Интерактивный прайс-лист'!$F$26*VLOOKUP(A48,last!$B$1:$C$2068,2,0)</f>
        <v>56775</v>
      </c>
      <c r="F45" s="705"/>
      <c r="G45" s="705"/>
    </row>
    <row r="46" spans="1:7" x14ac:dyDescent="0.2">
      <c r="A46" s="371" t="s">
        <v>1169</v>
      </c>
      <c r="B46" s="1758" t="s">
        <v>1009</v>
      </c>
      <c r="C46" s="1760" t="s">
        <v>1009</v>
      </c>
      <c r="D46" s="1762"/>
      <c r="E46" s="1740"/>
      <c r="F46" s="705"/>
      <c r="G46" s="705"/>
    </row>
    <row r="47" spans="1:7" x14ac:dyDescent="0.2">
      <c r="A47" s="371" t="s">
        <v>1188</v>
      </c>
      <c r="B47" s="1758" t="s">
        <v>1009</v>
      </c>
      <c r="C47" s="1760" t="s">
        <v>1009</v>
      </c>
      <c r="D47" s="1762"/>
      <c r="E47" s="1740"/>
      <c r="F47" s="705"/>
      <c r="G47" s="705"/>
    </row>
    <row r="48" spans="1:7" ht="12.75" customHeight="1" x14ac:dyDescent="0.2">
      <c r="A48" s="371" t="s">
        <v>1188</v>
      </c>
      <c r="B48" s="1758" t="s">
        <v>1009</v>
      </c>
      <c r="C48" s="1760" t="s">
        <v>1009</v>
      </c>
      <c r="D48" s="1762"/>
      <c r="E48" s="1741"/>
      <c r="F48" s="705"/>
      <c r="G48" s="705"/>
    </row>
    <row r="49" spans="1:7" x14ac:dyDescent="0.2">
      <c r="A49" s="369" t="s">
        <v>1198</v>
      </c>
      <c r="B49" s="1758">
        <v>95</v>
      </c>
      <c r="C49" s="1760">
        <v>106.5</v>
      </c>
      <c r="D49" s="1762"/>
      <c r="E49" s="1311">
        <f>'Интерактивный прайс-лист'!$F$26*VLOOKUP(A50,last!$B$1:$C$2068,2,0)+'Интерактивный прайс-лист'!$F$26*VLOOKUP(A51,last!$B$1:$C$2068,2,0)+'Интерактивный прайс-лист'!$F$26*VLOOKUP(A52,last!$B$1:$C$2068,2,0)</f>
        <v>57714</v>
      </c>
      <c r="F49" s="705"/>
      <c r="G49" s="705"/>
    </row>
    <row r="50" spans="1:7" x14ac:dyDescent="0.2">
      <c r="A50" s="371" t="s">
        <v>1164</v>
      </c>
      <c r="B50" s="1758" t="s">
        <v>1009</v>
      </c>
      <c r="C50" s="1760" t="s">
        <v>1009</v>
      </c>
      <c r="D50" s="1762"/>
      <c r="E50" s="1740"/>
      <c r="F50" s="705"/>
      <c r="G50" s="705"/>
    </row>
    <row r="51" spans="1:7" x14ac:dyDescent="0.2">
      <c r="A51" s="371" t="s">
        <v>1188</v>
      </c>
      <c r="B51" s="1758" t="s">
        <v>1009</v>
      </c>
      <c r="C51" s="1760" t="s">
        <v>1009</v>
      </c>
      <c r="D51" s="1762"/>
      <c r="E51" s="1740"/>
      <c r="F51" s="705"/>
      <c r="G51" s="705"/>
    </row>
    <row r="52" spans="1:7" x14ac:dyDescent="0.2">
      <c r="A52" s="371" t="s">
        <v>1188</v>
      </c>
      <c r="B52" s="1758" t="s">
        <v>1009</v>
      </c>
      <c r="C52" s="1760" t="s">
        <v>1009</v>
      </c>
      <c r="D52" s="1762"/>
      <c r="E52" s="1741"/>
      <c r="F52" s="705"/>
      <c r="G52" s="705"/>
    </row>
    <row r="53" spans="1:7" x14ac:dyDescent="0.2">
      <c r="A53" s="369" t="s">
        <v>1199</v>
      </c>
      <c r="B53" s="1758">
        <v>100.5</v>
      </c>
      <c r="C53" s="1760">
        <v>112.5</v>
      </c>
      <c r="D53" s="1762"/>
      <c r="E53" s="1311">
        <f>'Интерактивный прайс-лист'!$F$26*VLOOKUP(A54,last!$B$1:$C$2068,2,0)+'Интерактивный прайс-лист'!$F$26*VLOOKUP(A55,last!$B$1:$C$2068,2,0)+'Интерактивный прайс-лист'!$F$26*VLOOKUP(A56,last!$B$1:$C$2068,2,0)</f>
        <v>63648</v>
      </c>
      <c r="F53" s="705"/>
      <c r="G53" s="705"/>
    </row>
    <row r="54" spans="1:7" x14ac:dyDescent="0.2">
      <c r="A54" s="371" t="s">
        <v>1188</v>
      </c>
      <c r="B54" s="1758" t="s">
        <v>1009</v>
      </c>
      <c r="C54" s="1760" t="s">
        <v>1009</v>
      </c>
      <c r="D54" s="1762"/>
      <c r="E54" s="1740"/>
      <c r="F54" s="705"/>
      <c r="G54" s="705"/>
    </row>
    <row r="55" spans="1:7" x14ac:dyDescent="0.2">
      <c r="A55" s="371" t="s">
        <v>1188</v>
      </c>
      <c r="B55" s="1758" t="s">
        <v>1009</v>
      </c>
      <c r="C55" s="1760" t="s">
        <v>1009</v>
      </c>
      <c r="D55" s="1762"/>
      <c r="E55" s="1740"/>
      <c r="F55" s="705"/>
      <c r="G55" s="705"/>
    </row>
    <row r="56" spans="1:7" ht="13.5" thickBot="1" x14ac:dyDescent="0.25">
      <c r="A56" s="372" t="s">
        <v>1188</v>
      </c>
      <c r="B56" s="1759" t="s">
        <v>1009</v>
      </c>
      <c r="C56" s="1761" t="s">
        <v>1009</v>
      </c>
      <c r="D56" s="1763"/>
      <c r="E56" s="1312"/>
      <c r="F56" s="705"/>
      <c r="G56" s="705"/>
    </row>
    <row r="57" spans="1:7" x14ac:dyDescent="0.2">
      <c r="A57" s="705"/>
      <c r="B57" s="705"/>
      <c r="C57" s="706"/>
      <c r="D57" s="706"/>
      <c r="E57" s="705"/>
      <c r="F57" s="705"/>
      <c r="G57" s="705"/>
    </row>
    <row r="58" spans="1:7" x14ac:dyDescent="0.2">
      <c r="A58" s="1753"/>
      <c r="B58" s="1753"/>
      <c r="C58" s="1753"/>
      <c r="D58" s="1753"/>
      <c r="E58" s="764"/>
      <c r="F58" s="858"/>
      <c r="G58" s="705"/>
    </row>
    <row r="59" spans="1:7" ht="13.5" thickBot="1" x14ac:dyDescent="0.25">
      <c r="A59" s="705"/>
      <c r="B59" s="705"/>
      <c r="C59" s="706"/>
      <c r="D59" s="706"/>
      <c r="E59" s="705"/>
      <c r="F59" s="705"/>
      <c r="G59" s="705"/>
    </row>
    <row r="60" spans="1:7" ht="12.75" customHeight="1" thickBot="1" x14ac:dyDescent="0.25">
      <c r="A60" s="1754" t="s">
        <v>697</v>
      </c>
      <c r="B60" s="1755"/>
      <c r="C60" s="1756"/>
      <c r="D60" s="381" t="s">
        <v>693</v>
      </c>
      <c r="E60" s="705"/>
      <c r="F60" s="705"/>
      <c r="G60" s="705"/>
    </row>
    <row r="61" spans="1:7" x14ac:dyDescent="0.2">
      <c r="A61" s="1737" t="s">
        <v>1003</v>
      </c>
      <c r="B61" s="1738"/>
      <c r="C61" s="1757"/>
      <c r="D61" s="382"/>
      <c r="E61" s="705"/>
      <c r="F61" s="705"/>
      <c r="G61" s="705"/>
    </row>
    <row r="62" spans="1:7" x14ac:dyDescent="0.2">
      <c r="A62" s="121" t="s">
        <v>252</v>
      </c>
      <c r="B62" s="1723"/>
      <c r="C62" s="1752"/>
      <c r="D62" s="383">
        <f>'Интерактивный прайс-лист'!$F$26*VLOOKUP(A62,last!$B$1:$C$1706,2,0)</f>
        <v>60</v>
      </c>
      <c r="E62" s="705"/>
      <c r="F62" s="705"/>
      <c r="G62" s="705"/>
    </row>
    <row r="63" spans="1:7" x14ac:dyDescent="0.2">
      <c r="A63" s="121" t="s">
        <v>250</v>
      </c>
      <c r="B63" s="1723"/>
      <c r="C63" s="1752"/>
      <c r="D63" s="383">
        <f>'Интерактивный прайс-лист'!$F$26*VLOOKUP(A63,last!$B$1:$C$1706,2,0)</f>
        <v>29</v>
      </c>
      <c r="E63" s="705"/>
      <c r="F63" s="705"/>
      <c r="G63" s="705"/>
    </row>
    <row r="64" spans="1:7" x14ac:dyDescent="0.2">
      <c r="A64" s="1384" t="s">
        <v>1004</v>
      </c>
      <c r="B64" s="1385"/>
      <c r="C64" s="1396"/>
      <c r="D64" s="383"/>
      <c r="E64" s="705"/>
      <c r="F64" s="705"/>
      <c r="G64" s="705"/>
    </row>
    <row r="65" spans="1:7" x14ac:dyDescent="0.2">
      <c r="A65" s="121" t="s">
        <v>238</v>
      </c>
      <c r="B65" s="1723"/>
      <c r="C65" s="1752"/>
      <c r="D65" s="383">
        <f>'Интерактивный прайс-лист'!$F$26*VLOOKUP(A65,last!$B$1:$C$1706,2,0)</f>
        <v>129</v>
      </c>
      <c r="E65" s="705"/>
      <c r="F65" s="705"/>
      <c r="G65" s="705"/>
    </row>
    <row r="66" spans="1:7" x14ac:dyDescent="0.2">
      <c r="A66" s="121" t="s">
        <v>508</v>
      </c>
      <c r="B66" s="1723"/>
      <c r="C66" s="1752"/>
      <c r="D66" s="383">
        <f>'Интерактивный прайс-лист'!$F$26*VLOOKUP(A66,last!$B$1:$C$1706,2,0)</f>
        <v>135</v>
      </c>
      <c r="E66" s="705"/>
      <c r="F66" s="705"/>
      <c r="G66" s="705"/>
    </row>
    <row r="67" spans="1:7" x14ac:dyDescent="0.2">
      <c r="A67" s="121" t="s">
        <v>241</v>
      </c>
      <c r="B67" s="1723"/>
      <c r="C67" s="1752"/>
      <c r="D67" s="383">
        <f>'Интерактивный прайс-лист'!$F$26*VLOOKUP(A67,last!$B$1:$C$1706,2,0)</f>
        <v>168</v>
      </c>
      <c r="E67" s="705"/>
      <c r="F67" s="705"/>
      <c r="G67" s="705"/>
    </row>
    <row r="68" spans="1:7" x14ac:dyDescent="0.2">
      <c r="A68" s="121" t="s">
        <v>243</v>
      </c>
      <c r="B68" s="1723"/>
      <c r="C68" s="1752"/>
      <c r="D68" s="383">
        <f>'Интерактивный прайс-лист'!$F$26*VLOOKUP(A68,last!$B$1:$C$1706,2,0)</f>
        <v>224</v>
      </c>
      <c r="E68" s="705"/>
      <c r="F68" s="705"/>
      <c r="G68" s="705"/>
    </row>
    <row r="69" spans="1:7" x14ac:dyDescent="0.2">
      <c r="A69" s="1384" t="s">
        <v>1005</v>
      </c>
      <c r="B69" s="1385"/>
      <c r="C69" s="1396"/>
      <c r="D69" s="383"/>
      <c r="E69" s="705"/>
      <c r="F69" s="705"/>
      <c r="G69" s="705"/>
    </row>
    <row r="70" spans="1:7" x14ac:dyDescent="0.2">
      <c r="A70" s="121" t="s">
        <v>239</v>
      </c>
      <c r="B70" s="1723"/>
      <c r="C70" s="1752"/>
      <c r="D70" s="383">
        <f>'Интерактивный прайс-лист'!$F$26*VLOOKUP(A70,last!$B$1:$C$1706,2,0)</f>
        <v>213</v>
      </c>
      <c r="E70" s="705"/>
      <c r="F70" s="705"/>
      <c r="G70" s="705"/>
    </row>
    <row r="71" spans="1:7" x14ac:dyDescent="0.2">
      <c r="A71" s="121" t="s">
        <v>240</v>
      </c>
      <c r="B71" s="1723"/>
      <c r="C71" s="1752"/>
      <c r="D71" s="383">
        <f>'Интерактивный прайс-лист'!$F$26*VLOOKUP(A71,last!$B$1:$C$1706,2,0)</f>
        <v>257</v>
      </c>
      <c r="E71" s="705"/>
      <c r="F71" s="705"/>
      <c r="G71" s="705"/>
    </row>
    <row r="72" spans="1:7" x14ac:dyDescent="0.2">
      <c r="A72" s="121" t="s">
        <v>242</v>
      </c>
      <c r="B72" s="1723"/>
      <c r="C72" s="1752"/>
      <c r="D72" s="383">
        <f>'Интерактивный прайс-лист'!$F$26*VLOOKUP(A72,last!$B$1:$C$1706,2,0)</f>
        <v>336</v>
      </c>
      <c r="E72" s="705"/>
      <c r="F72" s="705"/>
      <c r="G72" s="705"/>
    </row>
    <row r="73" spans="1:7" x14ac:dyDescent="0.2">
      <c r="A73" s="1384" t="s">
        <v>1006</v>
      </c>
      <c r="B73" s="1385"/>
      <c r="C73" s="1396"/>
      <c r="D73" s="383"/>
      <c r="E73" s="705"/>
      <c r="F73" s="705"/>
      <c r="G73" s="705"/>
    </row>
    <row r="74" spans="1:7" x14ac:dyDescent="0.2">
      <c r="A74" s="362" t="s">
        <v>442</v>
      </c>
      <c r="B74" s="1723"/>
      <c r="C74" s="1752"/>
      <c r="D74" s="383">
        <f>'Интерактивный прайс-лист'!$F$26*VLOOKUP(A74,last!$B$1:$C$1706,2,0)</f>
        <v>169</v>
      </c>
      <c r="E74" s="705"/>
      <c r="F74" s="705"/>
      <c r="G74" s="705"/>
    </row>
    <row r="75" spans="1:7" x14ac:dyDescent="0.2">
      <c r="A75" s="1384" t="s">
        <v>1007</v>
      </c>
      <c r="B75" s="1385"/>
      <c r="C75" s="1396"/>
      <c r="D75" s="383"/>
      <c r="E75" s="705"/>
      <c r="F75" s="705"/>
      <c r="G75" s="705"/>
    </row>
    <row r="76" spans="1:7" x14ac:dyDescent="0.2">
      <c r="A76" s="362" t="s">
        <v>443</v>
      </c>
      <c r="B76" s="1723"/>
      <c r="C76" s="1752"/>
      <c r="D76" s="383">
        <f>'Интерактивный прайс-лист'!$F$26*VLOOKUP(A76,last!$B$1:$C$1706,2,0)</f>
        <v>347</v>
      </c>
      <c r="E76" s="705"/>
      <c r="F76" s="705"/>
      <c r="G76" s="705"/>
    </row>
    <row r="77" spans="1:7" x14ac:dyDescent="0.2">
      <c r="A77" s="1384" t="s">
        <v>1002</v>
      </c>
      <c r="B77" s="1385"/>
      <c r="C77" s="1396"/>
      <c r="D77" s="383"/>
      <c r="E77" s="705"/>
      <c r="F77" s="705"/>
      <c r="G77" s="705"/>
    </row>
    <row r="78" spans="1:7" x14ac:dyDescent="0.2">
      <c r="A78" s="121" t="s">
        <v>446</v>
      </c>
      <c r="B78" s="1723"/>
      <c r="C78" s="1752"/>
      <c r="D78" s="383">
        <f>'Интерактивный прайс-лист'!$F$26*VLOOKUP(A78,last!$B$1:$C$1706,2,0)</f>
        <v>104</v>
      </c>
      <c r="E78" s="705"/>
      <c r="F78" s="705"/>
      <c r="G78" s="705"/>
    </row>
    <row r="79" spans="1:7" ht="13.5" thickBot="1" x14ac:dyDescent="0.25">
      <c r="A79" s="132" t="s">
        <v>447</v>
      </c>
      <c r="B79" s="1734"/>
      <c r="C79" s="1751"/>
      <c r="D79" s="152">
        <f>'Интерактивный прайс-лист'!$F$26*VLOOKUP(A79,last!$B$1:$C$1706,2,0)</f>
        <v>148</v>
      </c>
      <c r="E79" s="705"/>
      <c r="F79" s="705"/>
      <c r="G79" s="705"/>
    </row>
  </sheetData>
  <sheetProtection password="CC0B" sheet="1" objects="1" scenarios="1"/>
  <mergeCells count="75">
    <mergeCell ref="A14:A15"/>
    <mergeCell ref="B14:C14"/>
    <mergeCell ref="A7:C7"/>
    <mergeCell ref="D14:E14"/>
    <mergeCell ref="B17:B19"/>
    <mergeCell ref="C17:C19"/>
    <mergeCell ref="D17:D19"/>
    <mergeCell ref="E17:E19"/>
    <mergeCell ref="D7:F7"/>
    <mergeCell ref="A8:C8"/>
    <mergeCell ref="A9:B9"/>
    <mergeCell ref="A10:B10"/>
    <mergeCell ref="A11:B11"/>
    <mergeCell ref="B23:B25"/>
    <mergeCell ref="C23:C25"/>
    <mergeCell ref="D23:D25"/>
    <mergeCell ref="E23:E25"/>
    <mergeCell ref="B20:B22"/>
    <mergeCell ref="C20:C22"/>
    <mergeCell ref="D20:D22"/>
    <mergeCell ref="E20:E22"/>
    <mergeCell ref="B29:B32"/>
    <mergeCell ref="C29:C32"/>
    <mergeCell ref="D29:D32"/>
    <mergeCell ref="E29:E32"/>
    <mergeCell ref="B26:B28"/>
    <mergeCell ref="C26:C28"/>
    <mergeCell ref="D26:D28"/>
    <mergeCell ref="E26:E28"/>
    <mergeCell ref="B37:B40"/>
    <mergeCell ref="C37:C40"/>
    <mergeCell ref="D37:D40"/>
    <mergeCell ref="E37:E40"/>
    <mergeCell ref="B33:B36"/>
    <mergeCell ref="C33:C36"/>
    <mergeCell ref="D33:D36"/>
    <mergeCell ref="E33:E36"/>
    <mergeCell ref="B45:B48"/>
    <mergeCell ref="C45:C48"/>
    <mergeCell ref="D45:D48"/>
    <mergeCell ref="E45:E48"/>
    <mergeCell ref="B41:B44"/>
    <mergeCell ref="C41:C44"/>
    <mergeCell ref="D41:D44"/>
    <mergeCell ref="E41:E44"/>
    <mergeCell ref="B53:B56"/>
    <mergeCell ref="C53:C56"/>
    <mergeCell ref="D53:D56"/>
    <mergeCell ref="E53:E56"/>
    <mergeCell ref="B49:B52"/>
    <mergeCell ref="C49:C52"/>
    <mergeCell ref="D49:D52"/>
    <mergeCell ref="E49:E52"/>
    <mergeCell ref="B65:C65"/>
    <mergeCell ref="B66:C66"/>
    <mergeCell ref="A58:D58"/>
    <mergeCell ref="A60:C60"/>
    <mergeCell ref="A61:C61"/>
    <mergeCell ref="B62:C62"/>
    <mergeCell ref="B79:C79"/>
    <mergeCell ref="A2:C3"/>
    <mergeCell ref="A75:C75"/>
    <mergeCell ref="B76:C76"/>
    <mergeCell ref="A77:C77"/>
    <mergeCell ref="B78:C78"/>
    <mergeCell ref="B71:C71"/>
    <mergeCell ref="B72:C72"/>
    <mergeCell ref="A73:C73"/>
    <mergeCell ref="B74:C74"/>
    <mergeCell ref="B67:C67"/>
    <mergeCell ref="B68:C68"/>
    <mergeCell ref="A69:C69"/>
    <mergeCell ref="B70:C70"/>
    <mergeCell ref="B63:C63"/>
    <mergeCell ref="A64:C64"/>
  </mergeCells>
  <phoneticPr fontId="6" type="noConversion"/>
  <pageMargins left="0.75" right="0.75" top="1" bottom="1" header="0.5" footer="0.5"/>
  <pageSetup paperSize="9" scale="49" fitToHeight="11" orientation="landscape" r:id="rId1"/>
  <headerFooter alignWithMargins="0"/>
  <rowBreaks count="1" manualBreakCount="1">
    <brk id="1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view="pageBreakPreview" zoomScale="85" zoomScaleNormal="75" zoomScaleSheetLayoutView="85" workbookViewId="0">
      <pane xSplit="3" ySplit="4" topLeftCell="D5" activePane="bottomRight" state="frozen"/>
      <selection activeCell="F26" sqref="F26"/>
      <selection pane="topRight" activeCell="F26" sqref="F26"/>
      <selection pane="bottomLeft" activeCell="F26" sqref="F26"/>
      <selection pane="bottomRight" activeCell="L52" sqref="L52"/>
    </sheetView>
  </sheetViews>
  <sheetFormatPr defaultRowHeight="12.75" x14ac:dyDescent="0.2"/>
  <cols>
    <col min="1" max="1" width="27.7109375" style="42" customWidth="1"/>
    <col min="2" max="2" width="13.140625" style="42" customWidth="1"/>
    <col min="3" max="3" width="13.85546875" style="73" bestFit="1" customWidth="1"/>
    <col min="4" max="12" width="13.140625" style="42" customWidth="1"/>
    <col min="13" max="13" width="13.140625" style="73" customWidth="1"/>
    <col min="14" max="14" width="4.28515625" style="73" customWidth="1"/>
    <col min="15" max="24" width="8.5703125" style="73" bestFit="1" customWidth="1"/>
    <col min="25" max="16384" width="9.140625" style="42"/>
  </cols>
  <sheetData>
    <row r="1" spans="1:14" ht="13.5" thickBot="1" x14ac:dyDescent="0.25">
      <c r="A1" s="117"/>
      <c r="B1" s="117"/>
      <c r="C1" s="117"/>
      <c r="D1" s="48"/>
      <c r="E1" s="48"/>
      <c r="F1" s="48"/>
      <c r="G1" s="48"/>
      <c r="H1" s="48"/>
      <c r="I1" s="48"/>
    </row>
    <row r="2" spans="1:14" ht="24" customHeight="1" x14ac:dyDescent="0.2">
      <c r="A2" s="1688" t="s">
        <v>1010</v>
      </c>
      <c r="B2" s="1689"/>
      <c r="C2" s="1690"/>
      <c r="D2" s="44"/>
      <c r="E2" s="44"/>
      <c r="F2" s="44"/>
      <c r="G2" s="44"/>
      <c r="H2" s="44"/>
      <c r="I2" s="44"/>
    </row>
    <row r="3" spans="1:14" ht="27" customHeight="1" thickBot="1" x14ac:dyDescent="0.25">
      <c r="A3" s="1691"/>
      <c r="B3" s="1692"/>
      <c r="C3" s="1693"/>
      <c r="D3" s="44"/>
      <c r="E3" s="44"/>
      <c r="F3" s="44"/>
      <c r="G3" s="44"/>
      <c r="H3" s="44"/>
      <c r="I3" s="44"/>
    </row>
    <row r="4" spans="1:14" s="117" customFormat="1" ht="6" customHeight="1" x14ac:dyDescent="0.2"/>
    <row r="5" spans="1:14" s="49" customFormat="1" x14ac:dyDescent="0.2">
      <c r="A5" s="708"/>
      <c r="B5" s="708"/>
      <c r="C5" s="708"/>
      <c r="D5" s="708"/>
      <c r="E5" s="708"/>
      <c r="F5" s="708"/>
      <c r="G5" s="708"/>
      <c r="H5" s="708"/>
      <c r="I5" s="708"/>
    </row>
    <row r="6" spans="1:14" s="49" customFormat="1" x14ac:dyDescent="0.2">
      <c r="A6" s="708"/>
      <c r="B6" s="708"/>
      <c r="C6" s="708"/>
      <c r="D6" s="708"/>
      <c r="E6" s="708"/>
      <c r="F6" s="708"/>
      <c r="G6" s="708"/>
      <c r="H6" s="708"/>
      <c r="I6" s="708"/>
    </row>
    <row r="7" spans="1:14" ht="13.5" thickBot="1" x14ac:dyDescent="0.25">
      <c r="A7" s="708"/>
      <c r="B7" s="708"/>
      <c r="C7" s="708"/>
      <c r="D7" s="1710" t="s">
        <v>1011</v>
      </c>
      <c r="E7" s="1711"/>
      <c r="F7" s="1711"/>
      <c r="G7" s="1711"/>
      <c r="H7" s="1711"/>
      <c r="I7" s="862"/>
      <c r="J7" s="384"/>
      <c r="K7" s="384"/>
      <c r="L7" s="384"/>
      <c r="M7" s="384"/>
      <c r="N7" s="236"/>
    </row>
    <row r="8" spans="1:14" ht="13.5" thickBot="1" x14ac:dyDescent="0.25">
      <c r="A8" s="1770" t="s">
        <v>1012</v>
      </c>
      <c r="B8" s="1771"/>
      <c r="C8" s="1772"/>
      <c r="D8" s="523" t="s">
        <v>631</v>
      </c>
      <c r="E8" s="349" t="s">
        <v>359</v>
      </c>
      <c r="F8" s="524" t="s">
        <v>630</v>
      </c>
      <c r="G8" s="349" t="s">
        <v>360</v>
      </c>
      <c r="H8" s="350" t="s">
        <v>361</v>
      </c>
      <c r="I8" s="705"/>
      <c r="M8" s="42"/>
      <c r="N8" s="236"/>
    </row>
    <row r="9" spans="1:14" x14ac:dyDescent="0.2">
      <c r="A9" s="1546" t="s">
        <v>967</v>
      </c>
      <c r="B9" s="1547"/>
      <c r="C9" s="249" t="s">
        <v>691</v>
      </c>
      <c r="D9" s="385">
        <v>22.4</v>
      </c>
      <c r="E9" s="386">
        <v>28</v>
      </c>
      <c r="F9" s="386">
        <v>33.5</v>
      </c>
      <c r="G9" s="386">
        <v>40</v>
      </c>
      <c r="H9" s="387">
        <v>45</v>
      </c>
      <c r="I9" s="705"/>
      <c r="M9" s="42"/>
      <c r="N9" s="236"/>
    </row>
    <row r="10" spans="1:14" x14ac:dyDescent="0.2">
      <c r="A10" s="1481" t="s">
        <v>968</v>
      </c>
      <c r="B10" s="1545"/>
      <c r="C10" s="253" t="s">
        <v>691</v>
      </c>
      <c r="D10" s="358">
        <v>25</v>
      </c>
      <c r="E10" s="359">
        <v>31.5</v>
      </c>
      <c r="F10" s="359">
        <v>37.5</v>
      </c>
      <c r="G10" s="359">
        <v>45</v>
      </c>
      <c r="H10" s="360">
        <v>50</v>
      </c>
      <c r="I10" s="705"/>
      <c r="M10" s="42"/>
      <c r="N10" s="236"/>
    </row>
    <row r="11" spans="1:14" ht="13.5" thickBot="1" x14ac:dyDescent="0.25">
      <c r="A11" s="388" t="s">
        <v>1012</v>
      </c>
      <c r="B11" s="389"/>
      <c r="C11" s="257" t="s">
        <v>693</v>
      </c>
      <c r="D11" s="107">
        <f>'Интерактивный прайс-лист'!$F$26*VLOOKUP(D8,last!$B$1:$C$13065,2,0)</f>
        <v>19154</v>
      </c>
      <c r="E11" s="77">
        <f>'Интерактивный прайс-лист'!$F$26*VLOOKUP(E8,last!$B$1:$C$13065,2,0)</f>
        <v>19892</v>
      </c>
      <c r="F11" s="77">
        <f>'Интерактивный прайс-лист'!$F$26*VLOOKUP(F8,last!$B$1:$C$13065,2,0)</f>
        <v>23658</v>
      </c>
      <c r="G11" s="77">
        <f>'Интерактивный прайс-лист'!$F$26*VLOOKUP(G8,last!$B$1:$C$13065,2,0)</f>
        <v>27632</v>
      </c>
      <c r="H11" s="78">
        <f>'Интерактивный прайс-лист'!$F$26*VLOOKUP(H8,last!$B$1:$C$13065,2,0)</f>
        <v>31717</v>
      </c>
      <c r="I11" s="705"/>
      <c r="M11" s="42"/>
    </row>
    <row r="12" spans="1:14" ht="13.5" thickBot="1" x14ac:dyDescent="0.25">
      <c r="A12" s="705"/>
      <c r="B12" s="705"/>
      <c r="C12" s="706"/>
      <c r="D12" s="705"/>
      <c r="E12" s="705"/>
      <c r="F12" s="705"/>
      <c r="G12" s="705"/>
      <c r="H12" s="705"/>
      <c r="I12" s="705"/>
    </row>
    <row r="13" spans="1:14" ht="13.5" thickBot="1" x14ac:dyDescent="0.25">
      <c r="A13" s="1770" t="s">
        <v>1012</v>
      </c>
      <c r="B13" s="1771"/>
      <c r="C13" s="1772"/>
      <c r="D13" s="523" t="s">
        <v>629</v>
      </c>
      <c r="E13" s="349" t="s">
        <v>429</v>
      </c>
      <c r="F13" s="349" t="s">
        <v>430</v>
      </c>
      <c r="G13" s="349" t="s">
        <v>431</v>
      </c>
      <c r="H13" s="350" t="s">
        <v>432</v>
      </c>
      <c r="I13" s="705"/>
    </row>
    <row r="14" spans="1:14" x14ac:dyDescent="0.2">
      <c r="A14" s="1546" t="s">
        <v>967</v>
      </c>
      <c r="B14" s="1547"/>
      <c r="C14" s="249" t="s">
        <v>691</v>
      </c>
      <c r="D14" s="385" t="s">
        <v>695</v>
      </c>
      <c r="E14" s="386" t="s">
        <v>695</v>
      </c>
      <c r="F14" s="386" t="s">
        <v>695</v>
      </c>
      <c r="G14" s="386" t="s">
        <v>695</v>
      </c>
      <c r="H14" s="387" t="s">
        <v>695</v>
      </c>
      <c r="I14" s="705"/>
    </row>
    <row r="15" spans="1:14" x14ac:dyDescent="0.2">
      <c r="A15" s="1481" t="s">
        <v>968</v>
      </c>
      <c r="B15" s="1545"/>
      <c r="C15" s="253" t="s">
        <v>691</v>
      </c>
      <c r="D15" s="358" t="s">
        <v>695</v>
      </c>
      <c r="E15" s="359" t="s">
        <v>695</v>
      </c>
      <c r="F15" s="359" t="s">
        <v>695</v>
      </c>
      <c r="G15" s="359" t="s">
        <v>695</v>
      </c>
      <c r="H15" s="360" t="s">
        <v>695</v>
      </c>
      <c r="I15" s="705"/>
    </row>
    <row r="16" spans="1:14" ht="13.5" thickBot="1" x14ac:dyDescent="0.25">
      <c r="A16" s="388" t="s">
        <v>1012</v>
      </c>
      <c r="B16" s="389"/>
      <c r="C16" s="257" t="s">
        <v>693</v>
      </c>
      <c r="D16" s="107">
        <f>'Интерактивный прайс-лист'!$F$26*VLOOKUP(D13,last!$B$1:$C$1706,2,0)</f>
        <v>19154</v>
      </c>
      <c r="E16" s="77">
        <f>'Интерактивный прайс-лист'!$F$26*VLOOKUP(E13,last!$B$1:$C$1706,2,0)</f>
        <v>19892</v>
      </c>
      <c r="F16" s="77">
        <f>'Интерактивный прайс-лист'!$F$26*VLOOKUP(F13,last!$B$1:$C$1706,2,0)</f>
        <v>23658</v>
      </c>
      <c r="G16" s="77">
        <f>'Интерактивный прайс-лист'!$F$26*VLOOKUP(G13,last!$B$1:$C$1706,2,0)</f>
        <v>27632</v>
      </c>
      <c r="H16" s="78">
        <f>'Интерактивный прайс-лист'!$F$26*VLOOKUP(H13,last!$B$1:$C$1706,2,0)</f>
        <v>31717</v>
      </c>
      <c r="I16" s="705"/>
    </row>
    <row r="17" spans="1:24" x14ac:dyDescent="0.2">
      <c r="A17" s="705"/>
      <c r="B17" s="705"/>
      <c r="C17" s="705"/>
      <c r="D17" s="705"/>
      <c r="E17" s="705"/>
      <c r="F17" s="705"/>
      <c r="G17" s="705"/>
      <c r="H17" s="705"/>
      <c r="I17" s="705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ht="13.5" thickBot="1" x14ac:dyDescent="0.25">
      <c r="A18" s="705"/>
      <c r="B18" s="705"/>
      <c r="C18" s="705"/>
      <c r="D18" s="705"/>
      <c r="E18" s="705"/>
      <c r="F18" s="705"/>
      <c r="G18" s="705"/>
      <c r="H18" s="705"/>
      <c r="I18" s="705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12.75" customHeight="1" x14ac:dyDescent="0.2">
      <c r="A19" s="1786" t="s">
        <v>978</v>
      </c>
      <c r="B19" s="1788" t="s">
        <v>979</v>
      </c>
      <c r="C19" s="1627"/>
      <c r="D19" s="1627" t="s">
        <v>673</v>
      </c>
      <c r="E19" s="1628"/>
      <c r="F19" s="705"/>
      <c r="G19" s="705"/>
      <c r="H19" s="705"/>
      <c r="I19" s="705"/>
    </row>
    <row r="20" spans="1:24" ht="13.5" thickBot="1" x14ac:dyDescent="0.25">
      <c r="A20" s="1787"/>
      <c r="B20" s="390" t="s">
        <v>980</v>
      </c>
      <c r="C20" s="288" t="s">
        <v>981</v>
      </c>
      <c r="D20" s="391" t="s">
        <v>762</v>
      </c>
      <c r="E20" s="289" t="s">
        <v>763</v>
      </c>
      <c r="F20" s="705"/>
      <c r="G20" s="705"/>
      <c r="H20" s="705"/>
      <c r="I20" s="705"/>
    </row>
    <row r="21" spans="1:24" x14ac:dyDescent="0.2">
      <c r="A21" s="620" t="s">
        <v>631</v>
      </c>
      <c r="B21" s="91">
        <v>22.4</v>
      </c>
      <c r="C21" s="392">
        <v>25</v>
      </c>
      <c r="D21" s="163">
        <f>'Интерактивный прайс-лист'!$F$26*VLOOKUP(A21,last!$B$1:$C$3065,2,0)</f>
        <v>19154</v>
      </c>
      <c r="E21" s="393"/>
      <c r="F21" s="705"/>
      <c r="G21" s="705"/>
      <c r="H21" s="705"/>
      <c r="I21" s="705"/>
    </row>
    <row r="22" spans="1:24" x14ac:dyDescent="0.2">
      <c r="A22" s="369" t="s">
        <v>359</v>
      </c>
      <c r="B22" s="96">
        <v>28</v>
      </c>
      <c r="C22" s="64">
        <v>31.5</v>
      </c>
      <c r="D22" s="68">
        <f>'Интерактивный прайс-лист'!$F$26*VLOOKUP(A22,last!$B$1:$C$3065,2,0)</f>
        <v>19892</v>
      </c>
      <c r="E22" s="376"/>
      <c r="F22" s="705"/>
      <c r="G22" s="705"/>
      <c r="H22" s="705"/>
      <c r="I22" s="705"/>
    </row>
    <row r="23" spans="1:24" x14ac:dyDescent="0.2">
      <c r="A23" s="621" t="s">
        <v>630</v>
      </c>
      <c r="B23" s="96">
        <v>33.5</v>
      </c>
      <c r="C23" s="64">
        <v>37.5</v>
      </c>
      <c r="D23" s="68">
        <f>'Интерактивный прайс-лист'!$F$26*VLOOKUP(A23,last!$B$1:$C$3065,2,0)</f>
        <v>23658</v>
      </c>
      <c r="E23" s="376"/>
      <c r="F23" s="705"/>
      <c r="G23" s="705"/>
      <c r="H23" s="705"/>
      <c r="I23" s="705"/>
    </row>
    <row r="24" spans="1:24" x14ac:dyDescent="0.2">
      <c r="A24" s="369" t="s">
        <v>360</v>
      </c>
      <c r="B24" s="96">
        <v>40</v>
      </c>
      <c r="C24" s="64">
        <v>45</v>
      </c>
      <c r="D24" s="68">
        <f>'Интерактивный прайс-лист'!$F$26*VLOOKUP(A24,last!$B$1:$C$3065,2,0)</f>
        <v>27632</v>
      </c>
      <c r="E24" s="376"/>
      <c r="F24" s="705"/>
      <c r="G24" s="705"/>
      <c r="H24" s="705"/>
      <c r="I24" s="705"/>
    </row>
    <row r="25" spans="1:24" x14ac:dyDescent="0.2">
      <c r="A25" s="369" t="s">
        <v>361</v>
      </c>
      <c r="B25" s="96">
        <v>45</v>
      </c>
      <c r="C25" s="64">
        <v>50</v>
      </c>
      <c r="D25" s="68">
        <f>'Интерактивный прайс-лист'!$F$26*VLOOKUP(A25,last!$B$1:$C$3065,2,0)</f>
        <v>31717</v>
      </c>
      <c r="E25" s="376"/>
      <c r="F25" s="705"/>
      <c r="G25" s="705"/>
      <c r="H25" s="705"/>
      <c r="I25" s="705"/>
    </row>
    <row r="26" spans="1:24" x14ac:dyDescent="0.2">
      <c r="A26" s="369" t="s">
        <v>1013</v>
      </c>
      <c r="B26" s="1732">
        <v>50.4</v>
      </c>
      <c r="C26" s="1727">
        <v>56.5</v>
      </c>
      <c r="D26" s="1785"/>
      <c r="E26" s="1311">
        <f>'Интерактивный прайс-лист'!$F$26*VLOOKUP(A27,last!$B$1:$C$1706,2,0)+'Интерактивный прайс-лист'!$F$26*VLOOKUP(A28,last!$B$1:$C$1706,2,0)</f>
        <v>39046</v>
      </c>
      <c r="F26" s="705"/>
      <c r="G26" s="705"/>
      <c r="H26" s="705"/>
      <c r="I26" s="705"/>
    </row>
    <row r="27" spans="1:24" x14ac:dyDescent="0.2">
      <c r="A27" s="371" t="s">
        <v>629</v>
      </c>
      <c r="B27" s="1732"/>
      <c r="C27" s="1727"/>
      <c r="D27" s="1785"/>
      <c r="E27" s="1740"/>
      <c r="F27" s="705"/>
      <c r="G27" s="705"/>
      <c r="H27" s="705"/>
      <c r="I27" s="705"/>
    </row>
    <row r="28" spans="1:24" x14ac:dyDescent="0.2">
      <c r="A28" s="371" t="s">
        <v>429</v>
      </c>
      <c r="B28" s="1732"/>
      <c r="C28" s="1727"/>
      <c r="D28" s="1785"/>
      <c r="E28" s="1741"/>
      <c r="F28" s="705"/>
      <c r="G28" s="705"/>
      <c r="H28" s="705"/>
      <c r="I28" s="705"/>
    </row>
    <row r="29" spans="1:24" x14ac:dyDescent="0.2">
      <c r="A29" s="369" t="s">
        <v>1014</v>
      </c>
      <c r="B29" s="1732">
        <v>55.9</v>
      </c>
      <c r="C29" s="1727">
        <v>62.5</v>
      </c>
      <c r="D29" s="1785"/>
      <c r="E29" s="1311">
        <f>'Интерактивный прайс-лист'!$F$26*VLOOKUP(A30,last!$B$1:$C$1706,2,0)+'Интерактивный прайс-лист'!$F$26*VLOOKUP(A31,last!$B$1:$C$1706,2,0)</f>
        <v>42812</v>
      </c>
      <c r="F29" s="705"/>
      <c r="G29" s="705"/>
      <c r="H29" s="705"/>
      <c r="I29" s="705"/>
    </row>
    <row r="30" spans="1:24" x14ac:dyDescent="0.2">
      <c r="A30" s="371" t="s">
        <v>629</v>
      </c>
      <c r="B30" s="1732"/>
      <c r="C30" s="1727"/>
      <c r="D30" s="1785"/>
      <c r="E30" s="1740"/>
      <c r="F30" s="705"/>
      <c r="G30" s="705"/>
      <c r="H30" s="705"/>
      <c r="I30" s="705"/>
    </row>
    <row r="31" spans="1:24" x14ac:dyDescent="0.2">
      <c r="A31" s="371" t="s">
        <v>430</v>
      </c>
      <c r="B31" s="1732"/>
      <c r="C31" s="1727"/>
      <c r="D31" s="1785"/>
      <c r="E31" s="1741"/>
      <c r="F31" s="705"/>
      <c r="G31" s="705"/>
      <c r="H31" s="705"/>
      <c r="I31" s="705"/>
    </row>
    <row r="32" spans="1:24" x14ac:dyDescent="0.2">
      <c r="A32" s="369" t="s">
        <v>1015</v>
      </c>
      <c r="B32" s="1732">
        <v>61.5</v>
      </c>
      <c r="C32" s="1727">
        <v>69</v>
      </c>
      <c r="D32" s="1785"/>
      <c r="E32" s="1311">
        <f>'Интерактивный прайс-лист'!$F$26*VLOOKUP(A33,last!$B$1:$C$1706,2,0)+'Интерактивный прайс-лист'!$F$26*VLOOKUP(A34,last!$B$1:$C$1706,2,0)</f>
        <v>43550</v>
      </c>
      <c r="F32" s="705"/>
      <c r="G32" s="705"/>
      <c r="H32" s="705"/>
      <c r="I32" s="705"/>
    </row>
    <row r="33" spans="1:9" x14ac:dyDescent="0.2">
      <c r="A33" s="371" t="s">
        <v>429</v>
      </c>
      <c r="B33" s="1732"/>
      <c r="C33" s="1727"/>
      <c r="D33" s="1785"/>
      <c r="E33" s="1740"/>
      <c r="F33" s="705"/>
      <c r="G33" s="705"/>
      <c r="H33" s="705"/>
      <c r="I33" s="705"/>
    </row>
    <row r="34" spans="1:9" x14ac:dyDescent="0.2">
      <c r="A34" s="371" t="s">
        <v>430</v>
      </c>
      <c r="B34" s="1732"/>
      <c r="C34" s="1727"/>
      <c r="D34" s="1785"/>
      <c r="E34" s="1741"/>
      <c r="F34" s="705"/>
      <c r="G34" s="705"/>
      <c r="H34" s="705"/>
      <c r="I34" s="705"/>
    </row>
    <row r="35" spans="1:9" x14ac:dyDescent="0.2">
      <c r="A35" s="369" t="s">
        <v>1016</v>
      </c>
      <c r="B35" s="1732">
        <v>67</v>
      </c>
      <c r="C35" s="1727">
        <v>75</v>
      </c>
      <c r="D35" s="1785"/>
      <c r="E35" s="1311">
        <f>'Интерактивный прайс-лист'!$F$26*VLOOKUP(A36,last!$B$1:$C$1706,2,0)+'Интерактивный прайс-лист'!$F$26*VLOOKUP(A37,last!$B$1:$C$1706,2,0)</f>
        <v>47316</v>
      </c>
      <c r="F35" s="705"/>
      <c r="G35" s="705"/>
      <c r="H35" s="705"/>
      <c r="I35" s="705"/>
    </row>
    <row r="36" spans="1:9" x14ac:dyDescent="0.2">
      <c r="A36" s="371" t="s">
        <v>430</v>
      </c>
      <c r="B36" s="1732"/>
      <c r="C36" s="1727"/>
      <c r="D36" s="1785"/>
      <c r="E36" s="1740"/>
      <c r="F36" s="705"/>
      <c r="G36" s="705"/>
      <c r="H36" s="705"/>
      <c r="I36" s="705"/>
    </row>
    <row r="37" spans="1:9" x14ac:dyDescent="0.2">
      <c r="A37" s="371" t="s">
        <v>430</v>
      </c>
      <c r="B37" s="1732"/>
      <c r="C37" s="1727"/>
      <c r="D37" s="1785"/>
      <c r="E37" s="1741"/>
      <c r="F37" s="705"/>
      <c r="G37" s="705"/>
      <c r="H37" s="705"/>
      <c r="I37" s="705"/>
    </row>
    <row r="38" spans="1:9" x14ac:dyDescent="0.2">
      <c r="A38" s="369" t="s">
        <v>1017</v>
      </c>
      <c r="B38" s="1732">
        <v>73</v>
      </c>
      <c r="C38" s="1727">
        <v>81.5</v>
      </c>
      <c r="D38" s="1785"/>
      <c r="E38" s="1311">
        <f>'Интерактивный прайс-лист'!$F$26*VLOOKUP(A39,last!$B$1:$C$1706,2,0)+'Интерактивный прайс-лист'!$F$26*VLOOKUP(A40,last!$B$1:$C$1706,2,0)</f>
        <v>51609</v>
      </c>
      <c r="F38" s="705"/>
      <c r="G38" s="705"/>
      <c r="H38" s="705"/>
      <c r="I38" s="705"/>
    </row>
    <row r="39" spans="1:9" x14ac:dyDescent="0.2">
      <c r="A39" s="371" t="s">
        <v>429</v>
      </c>
      <c r="B39" s="1732"/>
      <c r="C39" s="1727"/>
      <c r="D39" s="1785"/>
      <c r="E39" s="1740"/>
      <c r="F39" s="705"/>
      <c r="G39" s="705"/>
      <c r="H39" s="705"/>
      <c r="I39" s="705"/>
    </row>
    <row r="40" spans="1:9" x14ac:dyDescent="0.2">
      <c r="A40" s="371" t="s">
        <v>432</v>
      </c>
      <c r="B40" s="1732"/>
      <c r="C40" s="1727"/>
      <c r="D40" s="1785"/>
      <c r="E40" s="1741"/>
      <c r="F40" s="705"/>
      <c r="G40" s="705"/>
      <c r="H40" s="705"/>
      <c r="I40" s="705"/>
    </row>
    <row r="41" spans="1:9" x14ac:dyDescent="0.2">
      <c r="A41" s="369" t="s">
        <v>1018</v>
      </c>
      <c r="B41" s="1732">
        <v>78.5</v>
      </c>
      <c r="C41" s="1727">
        <v>87.5</v>
      </c>
      <c r="D41" s="1785"/>
      <c r="E41" s="1311">
        <f>'Интерактивный прайс-лист'!$F$26*VLOOKUP(A42,last!$B$1:$C$1706,2,0)+'Интерактивный прайс-лист'!$F$26*VLOOKUP(A43,last!$B$1:$C$1706,2,0)</f>
        <v>55375</v>
      </c>
      <c r="F41" s="705"/>
      <c r="G41" s="705"/>
      <c r="H41" s="705"/>
      <c r="I41" s="705"/>
    </row>
    <row r="42" spans="1:9" x14ac:dyDescent="0.2">
      <c r="A42" s="371" t="s">
        <v>430</v>
      </c>
      <c r="B42" s="1732"/>
      <c r="C42" s="1727"/>
      <c r="D42" s="1785"/>
      <c r="E42" s="1740"/>
      <c r="F42" s="705"/>
      <c r="G42" s="705"/>
      <c r="H42" s="705"/>
      <c r="I42" s="705"/>
    </row>
    <row r="43" spans="1:9" x14ac:dyDescent="0.2">
      <c r="A43" s="371" t="s">
        <v>432</v>
      </c>
      <c r="B43" s="1732"/>
      <c r="C43" s="1727"/>
      <c r="D43" s="1785"/>
      <c r="E43" s="1741"/>
      <c r="F43" s="705"/>
      <c r="G43" s="705"/>
      <c r="H43" s="705"/>
      <c r="I43" s="705"/>
    </row>
    <row r="44" spans="1:9" x14ac:dyDescent="0.2">
      <c r="A44" s="369" t="s">
        <v>1019</v>
      </c>
      <c r="B44" s="1732">
        <v>85</v>
      </c>
      <c r="C44" s="1727">
        <v>95</v>
      </c>
      <c r="D44" s="1785"/>
      <c r="E44" s="1311">
        <f>'Интерактивный прайс-лист'!$F$26*VLOOKUP(A45,last!$B$1:$C$1706,2,0)+'Интерактивный прайс-лист'!$F$26*VLOOKUP(A46,last!$B$1:$C$1706,2,0)</f>
        <v>59349</v>
      </c>
      <c r="F44" s="705"/>
      <c r="G44" s="705"/>
      <c r="H44" s="705"/>
      <c r="I44" s="705"/>
    </row>
    <row r="45" spans="1:9" x14ac:dyDescent="0.2">
      <c r="A45" s="371" t="s">
        <v>431</v>
      </c>
      <c r="B45" s="1732"/>
      <c r="C45" s="1727"/>
      <c r="D45" s="1785"/>
      <c r="E45" s="1740"/>
      <c r="F45" s="705"/>
      <c r="G45" s="705"/>
      <c r="H45" s="705"/>
      <c r="I45" s="705"/>
    </row>
    <row r="46" spans="1:9" x14ac:dyDescent="0.2">
      <c r="A46" s="371" t="s">
        <v>432</v>
      </c>
      <c r="B46" s="1732"/>
      <c r="C46" s="1727"/>
      <c r="D46" s="1785"/>
      <c r="E46" s="1741"/>
      <c r="F46" s="705"/>
      <c r="G46" s="705"/>
      <c r="H46" s="705"/>
      <c r="I46" s="705"/>
    </row>
    <row r="47" spans="1:9" x14ac:dyDescent="0.2">
      <c r="A47" s="369" t="s">
        <v>1020</v>
      </c>
      <c r="B47" s="1732">
        <v>90</v>
      </c>
      <c r="C47" s="1727">
        <v>100</v>
      </c>
      <c r="D47" s="1785"/>
      <c r="E47" s="1311">
        <f>'Интерактивный прайс-лист'!$F$26*VLOOKUP(A48,last!$B$1:$C$1706,2,0)+'Интерактивный прайс-лист'!$F$26*VLOOKUP(A49,last!$B$1:$C$1706,2,0)</f>
        <v>63434</v>
      </c>
      <c r="F47" s="705"/>
      <c r="G47" s="705"/>
      <c r="H47" s="705"/>
      <c r="I47" s="705"/>
    </row>
    <row r="48" spans="1:9" x14ac:dyDescent="0.2">
      <c r="A48" s="371" t="s">
        <v>432</v>
      </c>
      <c r="B48" s="1732"/>
      <c r="C48" s="1727"/>
      <c r="D48" s="1785"/>
      <c r="E48" s="1740"/>
      <c r="F48" s="705"/>
      <c r="G48" s="705"/>
      <c r="H48" s="705"/>
      <c r="I48" s="705"/>
    </row>
    <row r="49" spans="1:12" x14ac:dyDescent="0.2">
      <c r="A49" s="371" t="s">
        <v>432</v>
      </c>
      <c r="B49" s="1732"/>
      <c r="C49" s="1727"/>
      <c r="D49" s="1785"/>
      <c r="E49" s="1741"/>
      <c r="F49" s="705"/>
      <c r="G49" s="705"/>
      <c r="H49" s="705"/>
      <c r="I49" s="705"/>
    </row>
    <row r="50" spans="1:12" x14ac:dyDescent="0.2">
      <c r="A50" s="369" t="s">
        <v>1021</v>
      </c>
      <c r="B50" s="1732">
        <v>95.4</v>
      </c>
      <c r="C50" s="1727">
        <v>107</v>
      </c>
      <c r="D50" s="1723"/>
      <c r="E50" s="1311">
        <f>'Интерактивный прайс-лист'!$F$26*VLOOKUP(A51,last!$B$1:$C$1706,2,0)+'Интерактивный прайс-лист'!$F$26*VLOOKUP(A52,last!$B$1:$C$1706,2,0)+'Интерактивный прайс-лист'!$F$26*VLOOKUP(A53,last!$B$1:$C$1706,2,0)</f>
        <v>70763</v>
      </c>
      <c r="F50" s="705"/>
      <c r="G50" s="705"/>
      <c r="H50" s="705"/>
      <c r="I50" s="705"/>
    </row>
    <row r="51" spans="1:12" x14ac:dyDescent="0.2">
      <c r="A51" s="371" t="s">
        <v>629</v>
      </c>
      <c r="B51" s="1732"/>
      <c r="C51" s="1727"/>
      <c r="D51" s="1723"/>
      <c r="E51" s="1740"/>
      <c r="F51" s="705"/>
      <c r="G51" s="705"/>
      <c r="H51" s="859"/>
      <c r="I51" s="860"/>
      <c r="J51" s="394"/>
      <c r="K51" s="142"/>
      <c r="L51" s="122"/>
    </row>
    <row r="52" spans="1:12" x14ac:dyDescent="0.2">
      <c r="A52" s="371" t="s">
        <v>429</v>
      </c>
      <c r="B52" s="1732"/>
      <c r="C52" s="1727"/>
      <c r="D52" s="1723"/>
      <c r="E52" s="1740"/>
      <c r="F52" s="705"/>
      <c r="G52" s="705"/>
      <c r="H52" s="859"/>
      <c r="I52" s="860"/>
      <c r="J52" s="394"/>
      <c r="K52" s="142"/>
      <c r="L52" s="122"/>
    </row>
    <row r="53" spans="1:12" x14ac:dyDescent="0.2">
      <c r="A53" s="371" t="s">
        <v>432</v>
      </c>
      <c r="B53" s="1732"/>
      <c r="C53" s="1727"/>
      <c r="D53" s="1723"/>
      <c r="E53" s="1741"/>
      <c r="F53" s="705"/>
      <c r="G53" s="705"/>
      <c r="H53" s="859"/>
      <c r="I53" s="860"/>
      <c r="J53" s="394"/>
      <c r="K53" s="142"/>
      <c r="L53" s="122"/>
    </row>
    <row r="54" spans="1:12" x14ac:dyDescent="0.2">
      <c r="A54" s="369" t="s">
        <v>1022</v>
      </c>
      <c r="B54" s="1732">
        <v>101</v>
      </c>
      <c r="C54" s="1727">
        <v>113</v>
      </c>
      <c r="D54" s="1723"/>
      <c r="E54" s="1311">
        <f>'Интерактивный прайс-лист'!$F$26*VLOOKUP(A55,last!$B$1:$C$1706,2,0)+'Интерактивный прайс-лист'!$F$26*VLOOKUP(A56,last!$B$1:$C$1706,2,0)+'Интерактивный прайс-лист'!$F$26*VLOOKUP(A57,last!$B$1:$C$1706,2,0)</f>
        <v>74529</v>
      </c>
      <c r="F54" s="705"/>
      <c r="G54" s="705"/>
      <c r="H54" s="859"/>
      <c r="I54" s="860"/>
      <c r="J54" s="394"/>
      <c r="K54" s="142"/>
      <c r="L54" s="122"/>
    </row>
    <row r="55" spans="1:12" x14ac:dyDescent="0.2">
      <c r="A55" s="371" t="s">
        <v>629</v>
      </c>
      <c r="B55" s="1732"/>
      <c r="C55" s="1727"/>
      <c r="D55" s="1723"/>
      <c r="E55" s="1740"/>
      <c r="F55" s="705"/>
      <c r="G55" s="705"/>
      <c r="H55" s="859"/>
      <c r="I55" s="860"/>
      <c r="J55" s="394"/>
      <c r="K55" s="142"/>
      <c r="L55" s="122"/>
    </row>
    <row r="56" spans="1:12" x14ac:dyDescent="0.2">
      <c r="A56" s="371" t="s">
        <v>430</v>
      </c>
      <c r="B56" s="1732"/>
      <c r="C56" s="1727"/>
      <c r="D56" s="1723"/>
      <c r="E56" s="1740"/>
      <c r="F56" s="705"/>
      <c r="G56" s="705"/>
      <c r="H56" s="859"/>
      <c r="I56" s="860"/>
      <c r="J56" s="394"/>
      <c r="K56" s="142"/>
      <c r="L56" s="122"/>
    </row>
    <row r="57" spans="1:12" x14ac:dyDescent="0.2">
      <c r="A57" s="371" t="s">
        <v>432</v>
      </c>
      <c r="B57" s="1732"/>
      <c r="C57" s="1727"/>
      <c r="D57" s="1723"/>
      <c r="E57" s="1741"/>
      <c r="F57" s="705"/>
      <c r="G57" s="705"/>
      <c r="H57" s="859"/>
      <c r="I57" s="860"/>
      <c r="J57" s="394"/>
      <c r="K57" s="142"/>
      <c r="L57" s="122"/>
    </row>
    <row r="58" spans="1:12" x14ac:dyDescent="0.2">
      <c r="A58" s="369" t="s">
        <v>1023</v>
      </c>
      <c r="B58" s="1732">
        <v>107</v>
      </c>
      <c r="C58" s="1727">
        <v>119</v>
      </c>
      <c r="D58" s="1723"/>
      <c r="E58" s="1311">
        <f>'Интерактивный прайс-лист'!$F$26*VLOOKUP(A59,last!$B$1:$C$1706,2,0)+'Интерактивный прайс-лист'!$F$26*VLOOKUP(A60,last!$B$1:$C$1706,2,0)+'Интерактивный прайс-лист'!$F$26*VLOOKUP(A61,last!$B$1:$C$1706,2,0)</f>
        <v>75267</v>
      </c>
      <c r="F58" s="705"/>
      <c r="G58" s="705"/>
      <c r="H58" s="859"/>
      <c r="I58" s="860"/>
      <c r="J58" s="394"/>
      <c r="K58" s="142"/>
      <c r="L58" s="122"/>
    </row>
    <row r="59" spans="1:12" x14ac:dyDescent="0.2">
      <c r="A59" s="371" t="s">
        <v>429</v>
      </c>
      <c r="B59" s="1732"/>
      <c r="C59" s="1727"/>
      <c r="D59" s="1723"/>
      <c r="E59" s="1740"/>
      <c r="F59" s="705"/>
      <c r="G59" s="705"/>
      <c r="H59" s="859"/>
      <c r="I59" s="860"/>
      <c r="J59" s="394"/>
      <c r="K59" s="142"/>
      <c r="L59" s="122"/>
    </row>
    <row r="60" spans="1:12" x14ac:dyDescent="0.2">
      <c r="A60" s="371" t="s">
        <v>430</v>
      </c>
      <c r="B60" s="1732"/>
      <c r="C60" s="1727"/>
      <c r="D60" s="1723"/>
      <c r="E60" s="1740"/>
      <c r="F60" s="705"/>
      <c r="G60" s="705"/>
      <c r="H60" s="859"/>
      <c r="I60" s="860"/>
      <c r="J60" s="394"/>
      <c r="K60" s="142"/>
      <c r="L60" s="122"/>
    </row>
    <row r="61" spans="1:12" x14ac:dyDescent="0.2">
      <c r="A61" s="371" t="s">
        <v>432</v>
      </c>
      <c r="B61" s="1732"/>
      <c r="C61" s="1727"/>
      <c r="D61" s="1723"/>
      <c r="E61" s="1741"/>
      <c r="F61" s="705"/>
      <c r="G61" s="705"/>
      <c r="H61" s="859"/>
      <c r="I61" s="860"/>
      <c r="J61" s="394"/>
      <c r="K61" s="142"/>
      <c r="L61" s="122"/>
    </row>
    <row r="62" spans="1:12" x14ac:dyDescent="0.2">
      <c r="A62" s="369" t="s">
        <v>1024</v>
      </c>
      <c r="B62" s="1732">
        <v>112</v>
      </c>
      <c r="C62" s="1727">
        <v>125</v>
      </c>
      <c r="D62" s="1723"/>
      <c r="E62" s="1311">
        <f>'Интерактивный прайс-лист'!$F$26*VLOOKUP(A63,last!$B$1:$C$1706,2,0)+'Интерактивный прайс-лист'!$F$26*VLOOKUP(A64,last!$B$1:$C$1706,2,0)+'Интерактивный прайс-лист'!$F$26*VLOOKUP(A65,last!$B$1:$C$1706,2,0)</f>
        <v>79033</v>
      </c>
      <c r="F62" s="705"/>
      <c r="G62" s="705"/>
      <c r="H62" s="859"/>
      <c r="I62" s="860"/>
      <c r="J62" s="394"/>
      <c r="K62" s="142"/>
      <c r="L62" s="122"/>
    </row>
    <row r="63" spans="1:12" x14ac:dyDescent="0.2">
      <c r="A63" s="371" t="s">
        <v>430</v>
      </c>
      <c r="B63" s="1732"/>
      <c r="C63" s="1727"/>
      <c r="D63" s="1723"/>
      <c r="E63" s="1740"/>
      <c r="F63" s="705"/>
      <c r="G63" s="705"/>
      <c r="H63" s="859"/>
      <c r="I63" s="860"/>
      <c r="J63" s="394"/>
      <c r="K63" s="142"/>
      <c r="L63" s="122"/>
    </row>
    <row r="64" spans="1:12" x14ac:dyDescent="0.2">
      <c r="A64" s="371" t="s">
        <v>430</v>
      </c>
      <c r="B64" s="1732"/>
      <c r="C64" s="1727"/>
      <c r="D64" s="1723"/>
      <c r="E64" s="1740"/>
      <c r="F64" s="705"/>
      <c r="G64" s="705"/>
      <c r="H64" s="859"/>
      <c r="I64" s="860"/>
      <c r="J64" s="394"/>
      <c r="K64" s="142"/>
      <c r="L64" s="122"/>
    </row>
    <row r="65" spans="1:12" x14ac:dyDescent="0.2">
      <c r="A65" s="371" t="s">
        <v>432</v>
      </c>
      <c r="B65" s="1732"/>
      <c r="C65" s="1727"/>
      <c r="D65" s="1723"/>
      <c r="E65" s="1741"/>
      <c r="F65" s="705"/>
      <c r="G65" s="705"/>
      <c r="H65" s="859"/>
      <c r="I65" s="860"/>
      <c r="J65" s="394"/>
      <c r="K65" s="142"/>
      <c r="L65" s="122"/>
    </row>
    <row r="66" spans="1:12" x14ac:dyDescent="0.2">
      <c r="A66" s="369" t="s">
        <v>1025</v>
      </c>
      <c r="B66" s="1732">
        <v>118</v>
      </c>
      <c r="C66" s="1727">
        <v>132</v>
      </c>
      <c r="D66" s="1723"/>
      <c r="E66" s="1311">
        <f>'Интерактивный прайс-лист'!$F$26*VLOOKUP(A67,last!$B$1:$C$1706,2,0)+'Интерактивный прайс-лист'!$F$26*VLOOKUP(A68,last!$B$1:$C$1706,2,0)+'Интерактивный прайс-лист'!$F$26*VLOOKUP(A69,last!$B$1:$C$1706,2,0)</f>
        <v>83326</v>
      </c>
      <c r="F66" s="705"/>
      <c r="G66" s="705"/>
      <c r="H66" s="859"/>
      <c r="I66" s="860"/>
      <c r="J66" s="394"/>
      <c r="K66" s="142"/>
      <c r="L66" s="122"/>
    </row>
    <row r="67" spans="1:12" x14ac:dyDescent="0.2">
      <c r="A67" s="371" t="s">
        <v>429</v>
      </c>
      <c r="B67" s="1732"/>
      <c r="C67" s="1727"/>
      <c r="D67" s="1723"/>
      <c r="E67" s="1740"/>
      <c r="F67" s="705"/>
      <c r="G67" s="705"/>
      <c r="H67" s="859"/>
      <c r="I67" s="860"/>
      <c r="J67" s="394"/>
      <c r="K67" s="142"/>
      <c r="L67" s="122"/>
    </row>
    <row r="68" spans="1:12" x14ac:dyDescent="0.2">
      <c r="A68" s="371" t="s">
        <v>432</v>
      </c>
      <c r="B68" s="1732"/>
      <c r="C68" s="1727"/>
      <c r="D68" s="1723"/>
      <c r="E68" s="1740"/>
      <c r="F68" s="705"/>
      <c r="G68" s="705"/>
      <c r="H68" s="859"/>
      <c r="I68" s="860"/>
      <c r="J68" s="394"/>
      <c r="K68" s="142"/>
      <c r="L68" s="122"/>
    </row>
    <row r="69" spans="1:12" x14ac:dyDescent="0.2">
      <c r="A69" s="371" t="s">
        <v>432</v>
      </c>
      <c r="B69" s="1732"/>
      <c r="C69" s="1727"/>
      <c r="D69" s="1723"/>
      <c r="E69" s="1741"/>
      <c r="F69" s="705"/>
      <c r="G69" s="705"/>
      <c r="H69" s="859"/>
      <c r="I69" s="860"/>
      <c r="J69" s="394"/>
      <c r="K69" s="142"/>
      <c r="L69" s="122"/>
    </row>
    <row r="70" spans="1:12" x14ac:dyDescent="0.2">
      <c r="A70" s="369" t="s">
        <v>1026</v>
      </c>
      <c r="B70" s="1732">
        <v>124</v>
      </c>
      <c r="C70" s="1727">
        <v>138</v>
      </c>
      <c r="D70" s="1723"/>
      <c r="E70" s="1311">
        <f>'Интерактивный прайс-лист'!$F$26*VLOOKUP(A71,last!$B$1:$C$1706,2,0)+'Интерактивный прайс-лист'!$F$26*VLOOKUP(A72,last!$B$1:$C$1706,2,0)+'Интерактивный прайс-лист'!$F$26*VLOOKUP(A73,last!$B$1:$C$1706,2,0)</f>
        <v>87092</v>
      </c>
      <c r="F70" s="705"/>
      <c r="G70" s="705"/>
      <c r="H70" s="859"/>
      <c r="I70" s="860"/>
      <c r="J70" s="394"/>
      <c r="K70" s="142"/>
      <c r="L70" s="122"/>
    </row>
    <row r="71" spans="1:12" x14ac:dyDescent="0.2">
      <c r="A71" s="371" t="s">
        <v>430</v>
      </c>
      <c r="B71" s="1732"/>
      <c r="C71" s="1727"/>
      <c r="D71" s="1723"/>
      <c r="E71" s="1740"/>
      <c r="F71" s="705"/>
      <c r="G71" s="705"/>
      <c r="H71" s="859"/>
      <c r="I71" s="860"/>
      <c r="J71" s="394"/>
      <c r="K71" s="142"/>
      <c r="L71" s="122"/>
    </row>
    <row r="72" spans="1:12" x14ac:dyDescent="0.2">
      <c r="A72" s="371" t="s">
        <v>432</v>
      </c>
      <c r="B72" s="1732"/>
      <c r="C72" s="1727"/>
      <c r="D72" s="1723"/>
      <c r="E72" s="1740"/>
      <c r="F72" s="705"/>
      <c r="G72" s="705"/>
      <c r="H72" s="859"/>
      <c r="I72" s="860"/>
      <c r="J72" s="394"/>
      <c r="K72" s="142"/>
      <c r="L72" s="122"/>
    </row>
    <row r="73" spans="1:12" x14ac:dyDescent="0.2">
      <c r="A73" s="371" t="s">
        <v>432</v>
      </c>
      <c r="B73" s="1732"/>
      <c r="C73" s="1727"/>
      <c r="D73" s="1723"/>
      <c r="E73" s="1741"/>
      <c r="F73" s="705"/>
      <c r="G73" s="705"/>
      <c r="H73" s="859"/>
      <c r="I73" s="860"/>
      <c r="J73" s="394"/>
      <c r="K73" s="142"/>
      <c r="L73" s="122"/>
    </row>
    <row r="74" spans="1:12" x14ac:dyDescent="0.2">
      <c r="A74" s="369" t="s">
        <v>1027</v>
      </c>
      <c r="B74" s="1732">
        <v>130</v>
      </c>
      <c r="C74" s="1727">
        <v>145</v>
      </c>
      <c r="D74" s="1723"/>
      <c r="E74" s="1311">
        <f>'Интерактивный прайс-лист'!$F$26*VLOOKUP(A75,last!$B$1:$C$1706,2,0)+'Интерактивный прайс-лист'!$F$26*VLOOKUP(A76,last!$B$1:$C$1706,2,0)+'Интерактивный прайс-лист'!$F$26*VLOOKUP(A77,last!$B$1:$C$1706,2,0)</f>
        <v>91066</v>
      </c>
      <c r="F74" s="705"/>
      <c r="G74" s="705"/>
      <c r="H74" s="859"/>
      <c r="I74" s="860"/>
      <c r="J74" s="394"/>
      <c r="K74" s="142"/>
      <c r="L74" s="122"/>
    </row>
    <row r="75" spans="1:12" x14ac:dyDescent="0.2">
      <c r="A75" s="371" t="s">
        <v>431</v>
      </c>
      <c r="B75" s="1732"/>
      <c r="C75" s="1727"/>
      <c r="D75" s="1723"/>
      <c r="E75" s="1740"/>
      <c r="F75" s="705"/>
      <c r="G75" s="705"/>
      <c r="H75" s="859"/>
      <c r="I75" s="860"/>
      <c r="J75" s="394"/>
      <c r="K75" s="142"/>
      <c r="L75" s="122"/>
    </row>
    <row r="76" spans="1:12" x14ac:dyDescent="0.2">
      <c r="A76" s="371" t="s">
        <v>432</v>
      </c>
      <c r="B76" s="1732"/>
      <c r="C76" s="1727"/>
      <c r="D76" s="1723"/>
      <c r="E76" s="1740"/>
      <c r="F76" s="705"/>
      <c r="G76" s="705"/>
      <c r="H76" s="859"/>
      <c r="I76" s="860"/>
      <c r="J76" s="394"/>
      <c r="K76" s="142"/>
      <c r="L76" s="122"/>
    </row>
    <row r="77" spans="1:12" x14ac:dyDescent="0.2">
      <c r="A77" s="371" t="s">
        <v>432</v>
      </c>
      <c r="B77" s="1732"/>
      <c r="C77" s="1727"/>
      <c r="D77" s="1723"/>
      <c r="E77" s="1741"/>
      <c r="F77" s="705"/>
      <c r="G77" s="705"/>
      <c r="H77" s="859"/>
      <c r="I77" s="860"/>
      <c r="J77" s="394"/>
      <c r="K77" s="142"/>
      <c r="L77" s="122"/>
    </row>
    <row r="78" spans="1:12" x14ac:dyDescent="0.2">
      <c r="A78" s="369" t="s">
        <v>1028</v>
      </c>
      <c r="B78" s="1732">
        <v>135</v>
      </c>
      <c r="C78" s="1727">
        <v>150</v>
      </c>
      <c r="D78" s="1723"/>
      <c r="E78" s="1311">
        <f>'Интерактивный прайс-лист'!$F$26*VLOOKUP(A79,last!$B$1:$C$1706,2,0)+'Интерактивный прайс-лист'!$F$26*VLOOKUP(A80,last!$B$1:$C$1706,2,0)+'Интерактивный прайс-лист'!$F$26*VLOOKUP(A81,last!$B$1:$C$1706,2,0)</f>
        <v>95151</v>
      </c>
      <c r="F78" s="705"/>
      <c r="G78" s="705"/>
      <c r="H78" s="859"/>
      <c r="I78" s="860"/>
      <c r="J78" s="394"/>
      <c r="K78" s="142"/>
      <c r="L78" s="122"/>
    </row>
    <row r="79" spans="1:12" x14ac:dyDescent="0.2">
      <c r="A79" s="371" t="s">
        <v>432</v>
      </c>
      <c r="B79" s="1732"/>
      <c r="C79" s="1727"/>
      <c r="D79" s="1723"/>
      <c r="E79" s="1740"/>
      <c r="F79" s="705"/>
      <c r="G79" s="705"/>
      <c r="H79" s="859"/>
      <c r="I79" s="860"/>
      <c r="J79" s="394"/>
      <c r="K79" s="142"/>
      <c r="L79" s="122"/>
    </row>
    <row r="80" spans="1:12" x14ac:dyDescent="0.2">
      <c r="A80" s="371" t="s">
        <v>432</v>
      </c>
      <c r="B80" s="1732"/>
      <c r="C80" s="1727"/>
      <c r="D80" s="1723"/>
      <c r="E80" s="1740"/>
      <c r="F80" s="705"/>
      <c r="G80" s="705"/>
      <c r="H80" s="859"/>
      <c r="I80" s="860"/>
      <c r="J80" s="394"/>
      <c r="K80" s="142"/>
      <c r="L80" s="122"/>
    </row>
    <row r="81" spans="1:12" ht="13.5" thickBot="1" x14ac:dyDescent="0.25">
      <c r="A81" s="372" t="s">
        <v>432</v>
      </c>
      <c r="B81" s="1784"/>
      <c r="C81" s="1728"/>
      <c r="D81" s="1734"/>
      <c r="E81" s="1312"/>
      <c r="F81" s="705"/>
      <c r="G81" s="705"/>
      <c r="H81" s="859"/>
      <c r="I81" s="860"/>
      <c r="J81" s="394"/>
      <c r="K81" s="142"/>
      <c r="L81" s="122"/>
    </row>
    <row r="82" spans="1:12" x14ac:dyDescent="0.2">
      <c r="A82" s="705"/>
      <c r="B82" s="705"/>
      <c r="C82" s="706"/>
      <c r="D82" s="705"/>
      <c r="E82" s="705"/>
      <c r="F82" s="705"/>
      <c r="G82" s="705"/>
      <c r="H82" s="859"/>
      <c r="I82" s="860"/>
      <c r="J82" s="394"/>
      <c r="K82" s="142"/>
      <c r="L82" s="122"/>
    </row>
    <row r="83" spans="1:12" ht="13.5" thickBot="1" x14ac:dyDescent="0.25">
      <c r="A83" s="705"/>
      <c r="B83" s="705"/>
      <c r="C83" s="706"/>
      <c r="D83" s="705"/>
      <c r="E83" s="705"/>
      <c r="F83" s="705"/>
      <c r="G83" s="705"/>
      <c r="H83" s="859"/>
      <c r="I83" s="860"/>
      <c r="J83" s="394"/>
      <c r="K83" s="142"/>
      <c r="L83" s="122"/>
    </row>
    <row r="84" spans="1:12" ht="26.25" thickBot="1" x14ac:dyDescent="0.25">
      <c r="A84" s="1778" t="s">
        <v>697</v>
      </c>
      <c r="B84" s="1779"/>
      <c r="C84" s="1780"/>
      <c r="D84" s="395" t="s">
        <v>673</v>
      </c>
      <c r="E84" s="705"/>
      <c r="F84" s="705"/>
      <c r="G84" s="705"/>
      <c r="H84" s="706"/>
      <c r="I84" s="705"/>
    </row>
    <row r="85" spans="1:12" x14ac:dyDescent="0.2">
      <c r="A85" s="1781" t="s">
        <v>1029</v>
      </c>
      <c r="B85" s="1782"/>
      <c r="C85" s="1783"/>
      <c r="D85" s="396"/>
      <c r="E85" s="705"/>
      <c r="F85" s="705"/>
      <c r="G85" s="705"/>
      <c r="H85" s="705"/>
      <c r="I85" s="705"/>
    </row>
    <row r="86" spans="1:12" x14ac:dyDescent="0.2">
      <c r="A86" s="937" t="s">
        <v>1453</v>
      </c>
      <c r="B86" s="1773"/>
      <c r="C86" s="1774"/>
      <c r="D86" s="383">
        <f>'Интерактивный прайс-лист'!$F$26*VLOOKUP(A86,last!$B$1:$C$1706,2,0)</f>
        <v>3873</v>
      </c>
      <c r="E86" s="705"/>
      <c r="F86" s="861"/>
      <c r="G86" s="705"/>
      <c r="H86" s="705"/>
      <c r="I86" s="705"/>
    </row>
    <row r="87" spans="1:12" x14ac:dyDescent="0.2">
      <c r="A87" s="937" t="s">
        <v>1367</v>
      </c>
      <c r="B87" s="1773"/>
      <c r="C87" s="1774"/>
      <c r="D87" s="383">
        <f>'Интерактивный прайс-лист'!$F$26*VLOOKUP(A87,last!$B$1:$C$1706,2,0)</f>
        <v>5839</v>
      </c>
      <c r="E87" s="705"/>
      <c r="F87" s="861"/>
      <c r="G87" s="705"/>
      <c r="H87" s="705"/>
      <c r="I87" s="705"/>
    </row>
    <row r="88" spans="1:12" x14ac:dyDescent="0.2">
      <c r="A88" s="1775" t="s">
        <v>0</v>
      </c>
      <c r="B88" s="1776"/>
      <c r="C88" s="1777"/>
      <c r="D88" s="398"/>
      <c r="E88" s="705"/>
      <c r="F88" s="705"/>
      <c r="G88" s="705"/>
      <c r="H88" s="705"/>
      <c r="I88" s="705"/>
    </row>
    <row r="89" spans="1:12" x14ac:dyDescent="0.2">
      <c r="A89" s="397" t="s">
        <v>244</v>
      </c>
      <c r="B89" s="1773"/>
      <c r="C89" s="1774"/>
      <c r="D89" s="383">
        <f>'Интерактивный прайс-лист'!$F$26*VLOOKUP(A89,last!$B$1:$C$1706,2,0)</f>
        <v>145</v>
      </c>
      <c r="E89" s="705"/>
      <c r="F89" s="705"/>
      <c r="G89" s="705"/>
      <c r="H89" s="705"/>
      <c r="I89" s="705"/>
    </row>
    <row r="90" spans="1:12" x14ac:dyDescent="0.2">
      <c r="A90" s="937" t="s">
        <v>626</v>
      </c>
      <c r="B90" s="1773"/>
      <c r="C90" s="1774"/>
      <c r="D90" s="399">
        <f>'Интерактивный прайс-лист'!$F$26*VLOOKUP(A90,last!$B$1:$C$1706,2,0)</f>
        <v>168</v>
      </c>
      <c r="E90" s="705"/>
      <c r="F90" s="705"/>
      <c r="G90" s="705"/>
      <c r="H90" s="705"/>
      <c r="I90" s="705"/>
    </row>
    <row r="91" spans="1:12" x14ac:dyDescent="0.2">
      <c r="A91" s="397" t="s">
        <v>247</v>
      </c>
      <c r="B91" s="1773"/>
      <c r="C91" s="1774"/>
      <c r="D91" s="399">
        <f>'Интерактивный прайс-лист'!$F$26*VLOOKUP(A91,last!$B$1:$C$1706,2,0)</f>
        <v>270</v>
      </c>
      <c r="E91" s="705"/>
      <c r="F91" s="705"/>
      <c r="G91" s="705"/>
      <c r="H91" s="705"/>
      <c r="I91" s="705"/>
    </row>
    <row r="92" spans="1:12" x14ac:dyDescent="0.2">
      <c r="A92" s="397" t="s">
        <v>249</v>
      </c>
      <c r="B92" s="1773"/>
      <c r="C92" s="1774"/>
      <c r="D92" s="399">
        <f>'Интерактивный прайс-лист'!$F$26*VLOOKUP(A92,last!$B$1:$C$1706,2,0)</f>
        <v>370</v>
      </c>
      <c r="E92" s="705"/>
      <c r="F92" s="705"/>
      <c r="G92" s="705"/>
      <c r="H92" s="705"/>
      <c r="I92" s="705"/>
    </row>
    <row r="93" spans="1:12" x14ac:dyDescent="0.2">
      <c r="A93" s="1775" t="s">
        <v>1</v>
      </c>
      <c r="B93" s="1776"/>
      <c r="C93" s="1777"/>
      <c r="D93" s="398"/>
      <c r="E93" s="705"/>
      <c r="F93" s="705"/>
      <c r="G93" s="705"/>
      <c r="H93" s="705"/>
      <c r="I93" s="705"/>
    </row>
    <row r="94" spans="1:12" x14ac:dyDescent="0.2">
      <c r="A94" s="397" t="s">
        <v>245</v>
      </c>
      <c r="B94" s="1773"/>
      <c r="C94" s="1774"/>
      <c r="D94" s="399">
        <f>'Интерактивный прайс-лист'!$F$26*VLOOKUP(A94,last!$B$1:$C$1706,2,0)</f>
        <v>303</v>
      </c>
      <c r="E94" s="705"/>
      <c r="F94" s="705"/>
      <c r="G94" s="705"/>
      <c r="H94" s="705"/>
      <c r="I94" s="705"/>
    </row>
    <row r="95" spans="1:12" x14ac:dyDescent="0.2">
      <c r="A95" s="397" t="s">
        <v>246</v>
      </c>
      <c r="B95" s="1773"/>
      <c r="C95" s="1774"/>
      <c r="D95" s="399">
        <f>'Интерактивный прайс-лист'!$F$26*VLOOKUP(A95,last!$B$1:$C$1706,2,0)</f>
        <v>364</v>
      </c>
      <c r="E95" s="705"/>
      <c r="F95" s="705"/>
      <c r="G95" s="705"/>
      <c r="H95" s="705"/>
      <c r="I95" s="705"/>
    </row>
    <row r="96" spans="1:12" x14ac:dyDescent="0.2">
      <c r="A96" s="397" t="s">
        <v>248</v>
      </c>
      <c r="B96" s="1773"/>
      <c r="C96" s="1774"/>
      <c r="D96" s="399">
        <f>'Интерактивный прайс-лист'!$F$26*VLOOKUP(A96,last!$B$1:$C$1706,2,0)</f>
        <v>504</v>
      </c>
      <c r="E96" s="705"/>
      <c r="F96" s="705"/>
      <c r="G96" s="705"/>
      <c r="H96" s="705"/>
      <c r="I96" s="705"/>
    </row>
    <row r="97" spans="1:9" x14ac:dyDescent="0.2">
      <c r="A97" s="1775" t="s">
        <v>1004</v>
      </c>
      <c r="B97" s="1776"/>
      <c r="C97" s="1777"/>
      <c r="D97" s="398"/>
      <c r="E97" s="705"/>
      <c r="F97" s="705"/>
      <c r="G97" s="705"/>
      <c r="H97" s="705"/>
      <c r="I97" s="705"/>
    </row>
    <row r="98" spans="1:9" x14ac:dyDescent="0.2">
      <c r="A98" s="397" t="s">
        <v>238</v>
      </c>
      <c r="B98" s="1773"/>
      <c r="C98" s="1774"/>
      <c r="D98" s="399">
        <f>'Интерактивный прайс-лист'!$F$26*VLOOKUP(A98,last!$B$1:$C$1706,2,0)</f>
        <v>129</v>
      </c>
      <c r="E98" s="705"/>
      <c r="F98" s="705"/>
      <c r="G98" s="705"/>
      <c r="H98" s="705"/>
      <c r="I98" s="705"/>
    </row>
    <row r="99" spans="1:9" x14ac:dyDescent="0.2">
      <c r="A99" s="397" t="s">
        <v>508</v>
      </c>
      <c r="B99" s="1773"/>
      <c r="C99" s="1774"/>
      <c r="D99" s="399">
        <f>'Интерактивный прайс-лист'!$F$26*VLOOKUP(A99,last!$B$1:$C$1706,2,0)</f>
        <v>135</v>
      </c>
      <c r="E99" s="705"/>
      <c r="F99" s="705"/>
      <c r="G99" s="705"/>
      <c r="H99" s="705"/>
      <c r="I99" s="705"/>
    </row>
    <row r="100" spans="1:9" x14ac:dyDescent="0.2">
      <c r="A100" s="1402" t="s">
        <v>1005</v>
      </c>
      <c r="B100" s="1776"/>
      <c r="C100" s="1777"/>
      <c r="D100" s="399"/>
      <c r="E100" s="705"/>
      <c r="F100" s="705"/>
      <c r="G100" s="705"/>
      <c r="H100" s="705"/>
      <c r="I100" s="705"/>
    </row>
    <row r="101" spans="1:9" x14ac:dyDescent="0.2">
      <c r="A101" s="623" t="s">
        <v>239</v>
      </c>
      <c r="B101" s="528"/>
      <c r="C101" s="622"/>
      <c r="D101" s="399">
        <f>'Интерактивный прайс-лист'!$F$26*VLOOKUP(A101,last!$B$1:$C$1706,2,0)</f>
        <v>213</v>
      </c>
      <c r="E101" s="705"/>
      <c r="F101" s="705"/>
      <c r="G101" s="705"/>
      <c r="H101" s="705"/>
      <c r="I101" s="705"/>
    </row>
    <row r="102" spans="1:9" x14ac:dyDescent="0.2">
      <c r="A102" s="623" t="s">
        <v>240</v>
      </c>
      <c r="B102" s="528"/>
      <c r="C102" s="622"/>
      <c r="D102" s="399">
        <f>'Интерактивный прайс-лист'!$F$26*VLOOKUP(A102,last!$B$1:$C$1706,2,0)</f>
        <v>257</v>
      </c>
      <c r="E102" s="705"/>
      <c r="F102" s="705"/>
      <c r="G102" s="705"/>
      <c r="H102" s="705"/>
      <c r="I102" s="705"/>
    </row>
    <row r="103" spans="1:9" x14ac:dyDescent="0.2">
      <c r="A103" s="623" t="s">
        <v>242</v>
      </c>
      <c r="B103" s="528"/>
      <c r="C103" s="622"/>
      <c r="D103" s="399">
        <f>'Интерактивный прайс-лист'!$F$26*VLOOKUP(A103,last!$B$1:$C$1706,2,0)</f>
        <v>336</v>
      </c>
      <c r="E103" s="705"/>
      <c r="F103" s="705"/>
      <c r="G103" s="705"/>
      <c r="H103" s="705"/>
      <c r="I103" s="705"/>
    </row>
    <row r="104" spans="1:9" x14ac:dyDescent="0.2">
      <c r="A104" s="1775" t="s">
        <v>1006</v>
      </c>
      <c r="B104" s="1776"/>
      <c r="C104" s="1777"/>
      <c r="D104" s="398"/>
      <c r="E104" s="705"/>
      <c r="F104" s="705"/>
      <c r="G104" s="705"/>
      <c r="H104" s="705"/>
      <c r="I104" s="705"/>
    </row>
    <row r="105" spans="1:9" x14ac:dyDescent="0.2">
      <c r="A105" s="669" t="s">
        <v>454</v>
      </c>
      <c r="B105" s="1773"/>
      <c r="C105" s="1774"/>
      <c r="D105" s="399">
        <f>'Интерактивный прайс-лист'!$F$26*VLOOKUP(A105,last!$B$1:$C$1706,2,0)</f>
        <v>284</v>
      </c>
      <c r="E105" s="705"/>
      <c r="F105" s="705"/>
      <c r="G105" s="705"/>
      <c r="H105" s="705"/>
      <c r="I105" s="705"/>
    </row>
    <row r="106" spans="1:9" x14ac:dyDescent="0.2">
      <c r="A106" s="1775" t="s">
        <v>1007</v>
      </c>
      <c r="B106" s="1776"/>
      <c r="C106" s="1777"/>
      <c r="D106" s="398"/>
      <c r="E106" s="705"/>
      <c r="F106" s="705"/>
      <c r="G106" s="705"/>
      <c r="H106" s="705"/>
      <c r="I106" s="705"/>
    </row>
    <row r="107" spans="1:9" ht="13.5" thickBot="1" x14ac:dyDescent="0.25">
      <c r="A107" s="624" t="s">
        <v>453</v>
      </c>
      <c r="B107" s="1768"/>
      <c r="C107" s="1769"/>
      <c r="D107" s="400">
        <f>'Интерактивный прайс-лист'!$F$26*VLOOKUP(A107,last!$B$1:$C$1706,2,0)</f>
        <v>563</v>
      </c>
      <c r="E107" s="705"/>
      <c r="F107" s="705"/>
      <c r="G107" s="705"/>
      <c r="H107" s="705"/>
      <c r="I107" s="705"/>
    </row>
  </sheetData>
  <sheetProtection password="CC0B" sheet="1" objects="1" scenarios="1"/>
  <mergeCells count="96">
    <mergeCell ref="A100:C100"/>
    <mergeCell ref="A19:A20"/>
    <mergeCell ref="B19:C19"/>
    <mergeCell ref="A2:C3"/>
    <mergeCell ref="A8:C8"/>
    <mergeCell ref="A9:B9"/>
    <mergeCell ref="A10:B10"/>
    <mergeCell ref="B29:B31"/>
    <mergeCell ref="C29:C31"/>
    <mergeCell ref="C38:C40"/>
    <mergeCell ref="B35:B37"/>
    <mergeCell ref="C35:C37"/>
    <mergeCell ref="B54:B57"/>
    <mergeCell ref="C54:C57"/>
    <mergeCell ref="B62:B65"/>
    <mergeCell ref="C62:C65"/>
    <mergeCell ref="D35:D37"/>
    <mergeCell ref="E35:E37"/>
    <mergeCell ref="D29:D31"/>
    <mergeCell ref="D19:E19"/>
    <mergeCell ref="B26:B28"/>
    <mergeCell ref="C26:C28"/>
    <mergeCell ref="D26:D28"/>
    <mergeCell ref="E26:E28"/>
    <mergeCell ref="E29:E31"/>
    <mergeCell ref="B32:B34"/>
    <mergeCell ref="C32:C34"/>
    <mergeCell ref="D32:D34"/>
    <mergeCell ref="E32:E34"/>
    <mergeCell ref="D38:D40"/>
    <mergeCell ref="E38:E40"/>
    <mergeCell ref="B47:B49"/>
    <mergeCell ref="C47:C49"/>
    <mergeCell ref="D47:D49"/>
    <mergeCell ref="E47:E49"/>
    <mergeCell ref="B44:B46"/>
    <mergeCell ref="C44:C46"/>
    <mergeCell ref="D44:D46"/>
    <mergeCell ref="E44:E46"/>
    <mergeCell ref="B41:B43"/>
    <mergeCell ref="C41:C43"/>
    <mergeCell ref="D41:D43"/>
    <mergeCell ref="E41:E43"/>
    <mergeCell ref="B38:B40"/>
    <mergeCell ref="D54:D57"/>
    <mergeCell ref="E54:E57"/>
    <mergeCell ref="B50:B53"/>
    <mergeCell ref="C50:C53"/>
    <mergeCell ref="D50:D53"/>
    <mergeCell ref="E50:E53"/>
    <mergeCell ref="D62:D65"/>
    <mergeCell ref="E62:E65"/>
    <mergeCell ref="B58:B61"/>
    <mergeCell ref="C58:C61"/>
    <mergeCell ref="D58:D61"/>
    <mergeCell ref="E58:E61"/>
    <mergeCell ref="B70:B73"/>
    <mergeCell ref="C70:C73"/>
    <mergeCell ref="D70:D73"/>
    <mergeCell ref="E70:E73"/>
    <mergeCell ref="B66:B69"/>
    <mergeCell ref="C66:C69"/>
    <mergeCell ref="D66:D69"/>
    <mergeCell ref="E66:E69"/>
    <mergeCell ref="D78:D81"/>
    <mergeCell ref="E78:E81"/>
    <mergeCell ref="B74:B77"/>
    <mergeCell ref="C74:C77"/>
    <mergeCell ref="D74:D77"/>
    <mergeCell ref="E74:E77"/>
    <mergeCell ref="A84:C84"/>
    <mergeCell ref="A85:C85"/>
    <mergeCell ref="B78:B81"/>
    <mergeCell ref="C78:C81"/>
    <mergeCell ref="B94:C94"/>
    <mergeCell ref="A88:C88"/>
    <mergeCell ref="B89:C89"/>
    <mergeCell ref="B90:C90"/>
    <mergeCell ref="B86:C86"/>
    <mergeCell ref="B87:C87"/>
    <mergeCell ref="D7:H7"/>
    <mergeCell ref="B107:C107"/>
    <mergeCell ref="A13:C13"/>
    <mergeCell ref="A14:B14"/>
    <mergeCell ref="A15:B15"/>
    <mergeCell ref="B99:C99"/>
    <mergeCell ref="A104:C104"/>
    <mergeCell ref="B105:C105"/>
    <mergeCell ref="A106:C106"/>
    <mergeCell ref="B95:C95"/>
    <mergeCell ref="B96:C96"/>
    <mergeCell ref="A97:C97"/>
    <mergeCell ref="B98:C98"/>
    <mergeCell ref="B91:C91"/>
    <mergeCell ref="B92:C92"/>
    <mergeCell ref="A93:C93"/>
  </mergeCells>
  <phoneticPr fontId="6" type="noConversion"/>
  <pageMargins left="0.75" right="0.75" top="1" bottom="1" header="0.5" footer="0.5"/>
  <pageSetup paperSize="9" scale="50" fitToHeight="14" orientation="landscape" r:id="rId1"/>
  <headerFooter alignWithMargins="0"/>
  <rowBreaks count="2" manualBreakCount="2">
    <brk id="18" max="8" man="1"/>
    <brk id="82" max="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view="pageBreakPreview" zoomScale="85" zoomScaleNormal="75" zoomScaleSheetLayoutView="85" workbookViewId="0">
      <pane xSplit="3" ySplit="4" topLeftCell="D5" activePane="bottomRight" state="frozen"/>
      <selection activeCell="F26" sqref="F26"/>
      <selection pane="topRight" activeCell="F26" sqref="F26"/>
      <selection pane="bottomLeft" activeCell="F26" sqref="F26"/>
      <selection pane="bottomRight" activeCell="E17" sqref="E17"/>
    </sheetView>
  </sheetViews>
  <sheetFormatPr defaultRowHeight="12.75" x14ac:dyDescent="0.2"/>
  <cols>
    <col min="1" max="1" width="27" style="42" customWidth="1"/>
    <col min="2" max="2" width="14" style="42" customWidth="1"/>
    <col min="3" max="3" width="13.85546875" style="73" bestFit="1" customWidth="1"/>
    <col min="4" max="4" width="21.140625" style="42" bestFit="1" customWidth="1"/>
    <col min="5" max="6" width="19.5703125" style="42" customWidth="1"/>
    <col min="7" max="7" width="15" style="42" customWidth="1"/>
    <col min="8" max="16384" width="9.140625" style="42"/>
  </cols>
  <sheetData>
    <row r="1" spans="1:5" ht="13.5" thickBot="1" x14ac:dyDescent="0.25">
      <c r="A1" s="48"/>
      <c r="B1" s="48"/>
      <c r="C1" s="46"/>
      <c r="D1" s="48"/>
      <c r="E1" s="48"/>
    </row>
    <row r="2" spans="1:5" ht="22.5" customHeight="1" x14ac:dyDescent="0.2">
      <c r="A2" s="1688" t="s">
        <v>2</v>
      </c>
      <c r="B2" s="1689"/>
      <c r="C2" s="1690"/>
      <c r="D2" s="44"/>
      <c r="E2" s="44"/>
    </row>
    <row r="3" spans="1:5" ht="26.25" customHeight="1" thickBot="1" x14ac:dyDescent="0.25">
      <c r="A3" s="1691"/>
      <c r="B3" s="1692"/>
      <c r="C3" s="1693"/>
      <c r="D3" s="44"/>
      <c r="E3" s="44"/>
    </row>
    <row r="4" spans="1:5" s="48" customFormat="1" ht="5.25" customHeight="1" x14ac:dyDescent="0.2">
      <c r="C4" s="46"/>
    </row>
    <row r="5" spans="1:5" x14ac:dyDescent="0.2">
      <c r="A5" s="705"/>
      <c r="B5" s="705"/>
      <c r="C5" s="706"/>
      <c r="D5" s="705"/>
      <c r="E5" s="705"/>
    </row>
    <row r="6" spans="1:5" ht="13.5" thickBot="1" x14ac:dyDescent="0.25">
      <c r="A6" s="705"/>
      <c r="B6" s="705"/>
      <c r="C6" s="706"/>
      <c r="D6" s="705"/>
      <c r="E6" s="705"/>
    </row>
    <row r="7" spans="1:5" ht="12.75" customHeight="1" x14ac:dyDescent="0.2">
      <c r="A7" s="1794" t="s">
        <v>978</v>
      </c>
      <c r="B7" s="1764" t="s">
        <v>979</v>
      </c>
      <c r="C7" s="1543"/>
      <c r="D7" s="53" t="s">
        <v>673</v>
      </c>
      <c r="E7" s="705"/>
    </row>
    <row r="8" spans="1:5" ht="13.5" thickBot="1" x14ac:dyDescent="0.25">
      <c r="A8" s="1795"/>
      <c r="B8" s="95" t="s">
        <v>980</v>
      </c>
      <c r="C8" s="56" t="s">
        <v>981</v>
      </c>
      <c r="D8" s="57" t="s">
        <v>763</v>
      </c>
      <c r="E8" s="705"/>
    </row>
    <row r="9" spans="1:5" x14ac:dyDescent="0.2">
      <c r="A9" s="367" t="s">
        <v>3</v>
      </c>
      <c r="B9" s="1796">
        <v>50.4</v>
      </c>
      <c r="C9" s="1797">
        <v>56.5</v>
      </c>
      <c r="D9" s="1793">
        <f>'Интерактивный прайс-лист'!$F$26*VLOOKUP(A10,last!$B$1:$C$1706,2,0)+'Интерактивный прайс-лист'!$F$26*VLOOKUP(A11,last!$B$1:$C$1706,2,0)</f>
        <v>38308</v>
      </c>
      <c r="E9" s="705"/>
    </row>
    <row r="10" spans="1:5" x14ac:dyDescent="0.2">
      <c r="A10" s="401" t="s">
        <v>629</v>
      </c>
      <c r="B10" s="1732"/>
      <c r="C10" s="1727"/>
      <c r="D10" s="1790"/>
      <c r="E10" s="705"/>
    </row>
    <row r="11" spans="1:5" x14ac:dyDescent="0.2">
      <c r="A11" s="401" t="s">
        <v>629</v>
      </c>
      <c r="B11" s="1732"/>
      <c r="C11" s="1727"/>
      <c r="D11" s="1791"/>
      <c r="E11" s="705"/>
    </row>
    <row r="12" spans="1:5" x14ac:dyDescent="0.2">
      <c r="A12" s="369" t="s">
        <v>4</v>
      </c>
      <c r="B12" s="1732">
        <v>55.9</v>
      </c>
      <c r="C12" s="1727">
        <v>62.5</v>
      </c>
      <c r="D12" s="1789">
        <f>'Интерактивный прайс-лист'!$F$26*VLOOKUP(A13,last!$B$1:$C$1706,2,0)+'Интерактивный прайс-лист'!$F$26*VLOOKUP(A14,last!$B$1:$C$1706,2,0)</f>
        <v>46329</v>
      </c>
      <c r="E12" s="705"/>
    </row>
    <row r="13" spans="1:5" x14ac:dyDescent="0.2">
      <c r="A13" s="401" t="s">
        <v>629</v>
      </c>
      <c r="B13" s="1732"/>
      <c r="C13" s="1727"/>
      <c r="D13" s="1790"/>
      <c r="E13" s="705"/>
    </row>
    <row r="14" spans="1:5" x14ac:dyDescent="0.2">
      <c r="A14" s="401" t="s">
        <v>654</v>
      </c>
      <c r="B14" s="1732"/>
      <c r="C14" s="1727"/>
      <c r="D14" s="1791"/>
      <c r="E14" s="705"/>
    </row>
    <row r="15" spans="1:5" x14ac:dyDescent="0.2">
      <c r="A15" s="369" t="s">
        <v>5</v>
      </c>
      <c r="B15" s="1732">
        <v>61.5</v>
      </c>
      <c r="C15" s="1727">
        <v>69</v>
      </c>
      <c r="D15" s="1789">
        <f>'Интерактивный прайс-лист'!$F$26*VLOOKUP(A16,last!$B$1:$C$1706,2,0)+'Интерактивный прайс-лист'!$F$26*VLOOKUP(A17,last!$B$1:$C$1706,2,0)</f>
        <v>47067</v>
      </c>
      <c r="E15" s="705"/>
    </row>
    <row r="16" spans="1:5" x14ac:dyDescent="0.2">
      <c r="A16" s="401" t="s">
        <v>429</v>
      </c>
      <c r="B16" s="1732"/>
      <c r="C16" s="1727"/>
      <c r="D16" s="1790"/>
      <c r="E16" s="705"/>
    </row>
    <row r="17" spans="1:5" x14ac:dyDescent="0.2">
      <c r="A17" s="401" t="s">
        <v>654</v>
      </c>
      <c r="B17" s="1732"/>
      <c r="C17" s="1727"/>
      <c r="D17" s="1791"/>
      <c r="E17" s="705"/>
    </row>
    <row r="18" spans="1:5" x14ac:dyDescent="0.2">
      <c r="A18" s="369" t="s">
        <v>6</v>
      </c>
      <c r="B18" s="1732">
        <v>67</v>
      </c>
      <c r="C18" s="1727">
        <v>75</v>
      </c>
      <c r="D18" s="1789">
        <f>'Интерактивный прайс-лист'!$F$26*VLOOKUP(A19,last!$B$1:$C$1706,2,0)+'Интерактивный прайс-лист'!$F$26*VLOOKUP(A20,last!$B$1:$C$1706,2,0)</f>
        <v>54350</v>
      </c>
      <c r="E18" s="705"/>
    </row>
    <row r="19" spans="1:5" x14ac:dyDescent="0.2">
      <c r="A19" s="401" t="s">
        <v>654</v>
      </c>
      <c r="B19" s="1732"/>
      <c r="C19" s="1727"/>
      <c r="D19" s="1790"/>
      <c r="E19" s="705"/>
    </row>
    <row r="20" spans="1:5" ht="13.5" thickBot="1" x14ac:dyDescent="0.25">
      <c r="A20" s="402" t="s">
        <v>654</v>
      </c>
      <c r="B20" s="1784"/>
      <c r="C20" s="1728"/>
      <c r="D20" s="1792"/>
      <c r="E20" s="705"/>
    </row>
    <row r="21" spans="1:5" x14ac:dyDescent="0.2">
      <c r="A21" s="705"/>
      <c r="B21" s="705"/>
      <c r="C21" s="706"/>
      <c r="D21" s="705"/>
      <c r="E21" s="705"/>
    </row>
    <row r="22" spans="1:5" ht="13.5" thickBot="1" x14ac:dyDescent="0.25">
      <c r="A22" s="705"/>
      <c r="B22" s="705"/>
      <c r="C22" s="706"/>
      <c r="D22" s="705"/>
      <c r="E22" s="705"/>
    </row>
    <row r="23" spans="1:5" ht="13.5" thickBot="1" x14ac:dyDescent="0.25">
      <c r="A23" s="1798" t="s">
        <v>697</v>
      </c>
      <c r="B23" s="1799"/>
      <c r="C23" s="1800"/>
      <c r="D23" s="381" t="s">
        <v>673</v>
      </c>
      <c r="E23" s="705"/>
    </row>
    <row r="24" spans="1:5" x14ac:dyDescent="0.2">
      <c r="A24" s="1801" t="s">
        <v>1029</v>
      </c>
      <c r="B24" s="1802"/>
      <c r="C24" s="1803"/>
      <c r="D24" s="403"/>
      <c r="E24" s="705"/>
    </row>
    <row r="25" spans="1:5" x14ac:dyDescent="0.2">
      <c r="A25" s="937" t="s">
        <v>1453</v>
      </c>
      <c r="B25" s="1773"/>
      <c r="C25" s="1774"/>
      <c r="D25" s="863">
        <f>'Интерактивный прайс-лист'!$F$26*VLOOKUP(A25,last!$B$1:$C$1706,2,0)</f>
        <v>3873</v>
      </c>
      <c r="E25" s="705"/>
    </row>
    <row r="26" spans="1:5" x14ac:dyDescent="0.2">
      <c r="A26" s="937" t="s">
        <v>1367</v>
      </c>
      <c r="B26" s="1773"/>
      <c r="C26" s="1774"/>
      <c r="D26" s="383">
        <f>'Интерактивный прайс-лист'!$F$26*VLOOKUP(A26,last!$B$1:$C$1706,2,0)</f>
        <v>5839</v>
      </c>
      <c r="E26" s="705"/>
    </row>
    <row r="27" spans="1:5" x14ac:dyDescent="0.2">
      <c r="A27" s="1775" t="s">
        <v>0</v>
      </c>
      <c r="B27" s="1776"/>
      <c r="C27" s="1777"/>
      <c r="D27" s="404"/>
      <c r="E27" s="705"/>
    </row>
    <row r="28" spans="1:5" x14ac:dyDescent="0.2">
      <c r="A28" s="397" t="s">
        <v>244</v>
      </c>
      <c r="B28" s="1773"/>
      <c r="C28" s="1774"/>
      <c r="D28" s="404">
        <f>'Интерактивный прайс-лист'!$F$26*VLOOKUP(A28,last!$B$1:$C$1706,2,0)</f>
        <v>145</v>
      </c>
      <c r="E28" s="705"/>
    </row>
    <row r="29" spans="1:5" x14ac:dyDescent="0.2">
      <c r="A29" s="937" t="s">
        <v>626</v>
      </c>
      <c r="B29" s="1773"/>
      <c r="C29" s="1774"/>
      <c r="D29" s="404">
        <f>'Интерактивный прайс-лист'!$F$26*VLOOKUP(A29,last!$B$1:$C$1706,2,0)</f>
        <v>168</v>
      </c>
      <c r="E29" s="705"/>
    </row>
    <row r="30" spans="1:5" x14ac:dyDescent="0.2">
      <c r="A30" s="397" t="s">
        <v>247</v>
      </c>
      <c r="B30" s="1773"/>
      <c r="C30" s="1774"/>
      <c r="D30" s="404">
        <f>'Интерактивный прайс-лист'!$F$26*VLOOKUP(A30,last!$B$1:$C$1706,2,0)</f>
        <v>270</v>
      </c>
      <c r="E30" s="705"/>
    </row>
    <row r="31" spans="1:5" x14ac:dyDescent="0.2">
      <c r="A31" s="397" t="s">
        <v>249</v>
      </c>
      <c r="B31" s="1773"/>
      <c r="C31" s="1774"/>
      <c r="D31" s="404">
        <f>'Интерактивный прайс-лист'!$F$26*VLOOKUP(A31,last!$B$1:$C$1706,2,0)</f>
        <v>370</v>
      </c>
      <c r="E31" s="705"/>
    </row>
    <row r="32" spans="1:5" x14ac:dyDescent="0.2">
      <c r="A32" s="1775" t="s">
        <v>1</v>
      </c>
      <c r="B32" s="1776"/>
      <c r="C32" s="1777"/>
      <c r="D32" s="404"/>
      <c r="E32" s="705"/>
    </row>
    <row r="33" spans="1:24" x14ac:dyDescent="0.2">
      <c r="A33" s="397" t="s">
        <v>245</v>
      </c>
      <c r="B33" s="1773"/>
      <c r="C33" s="1774"/>
      <c r="D33" s="404">
        <f>'Интерактивный прайс-лист'!$F$26*VLOOKUP(A33,last!$B$1:$C$1706,2,0)</f>
        <v>303</v>
      </c>
      <c r="E33" s="705"/>
    </row>
    <row r="34" spans="1:24" x14ac:dyDescent="0.2">
      <c r="A34" s="397" t="s">
        <v>246</v>
      </c>
      <c r="B34" s="1773"/>
      <c r="C34" s="1774"/>
      <c r="D34" s="404">
        <f>'Интерактивный прайс-лист'!$F$26*VLOOKUP(A34,last!$B$1:$C$1706,2,0)</f>
        <v>364</v>
      </c>
      <c r="E34" s="705"/>
    </row>
    <row r="35" spans="1:24" x14ac:dyDescent="0.2">
      <c r="A35" s="397" t="s">
        <v>248</v>
      </c>
      <c r="B35" s="1773"/>
      <c r="C35" s="1774"/>
      <c r="D35" s="404">
        <f>'Интерактивный прайс-лист'!$F$26*VLOOKUP(A35,last!$B$1:$C$1706,2,0)</f>
        <v>504</v>
      </c>
      <c r="E35" s="705"/>
    </row>
    <row r="36" spans="1:24" x14ac:dyDescent="0.2">
      <c r="A36" s="1775" t="s">
        <v>1004</v>
      </c>
      <c r="B36" s="1776"/>
      <c r="C36" s="1777"/>
      <c r="D36" s="404"/>
      <c r="E36" s="705"/>
    </row>
    <row r="37" spans="1:24" x14ac:dyDescent="0.2">
      <c r="A37" s="397" t="s">
        <v>238</v>
      </c>
      <c r="B37" s="1773"/>
      <c r="C37" s="1774"/>
      <c r="D37" s="404">
        <f>'Интерактивный прайс-лист'!$F$26*VLOOKUP(A37,last!$B$1:$C$1706,2,0)</f>
        <v>129</v>
      </c>
      <c r="E37" s="705"/>
    </row>
    <row r="38" spans="1:24" x14ac:dyDescent="0.2">
      <c r="A38" s="397" t="s">
        <v>508</v>
      </c>
      <c r="B38" s="1773"/>
      <c r="C38" s="1774"/>
      <c r="D38" s="404">
        <f>'Интерактивный прайс-лист'!$F$26*VLOOKUP(A38,last!$B$1:$C$1706,2,0)</f>
        <v>135</v>
      </c>
      <c r="E38" s="705"/>
    </row>
    <row r="39" spans="1:24" x14ac:dyDescent="0.2">
      <c r="A39" s="1402" t="s">
        <v>1005</v>
      </c>
      <c r="B39" s="1776"/>
      <c r="C39" s="1777"/>
      <c r="D39" s="399"/>
      <c r="E39" s="705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x14ac:dyDescent="0.2">
      <c r="A40" s="623" t="s">
        <v>239</v>
      </c>
      <c r="B40" s="528"/>
      <c r="C40" s="622"/>
      <c r="D40" s="399">
        <f>'Интерактивный прайс-лист'!$F$26*VLOOKUP(A40,last!$B$1:$C$1706,2,0)</f>
        <v>213</v>
      </c>
      <c r="E40" s="705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x14ac:dyDescent="0.2">
      <c r="A41" s="623" t="s">
        <v>240</v>
      </c>
      <c r="B41" s="528"/>
      <c r="C41" s="622"/>
      <c r="D41" s="399">
        <f>'Интерактивный прайс-лист'!$F$26*VLOOKUP(A41,last!$B$1:$C$1706,2,0)</f>
        <v>257</v>
      </c>
      <c r="E41" s="705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x14ac:dyDescent="0.2">
      <c r="A42" s="623" t="s">
        <v>242</v>
      </c>
      <c r="B42" s="528"/>
      <c r="C42" s="622"/>
      <c r="D42" s="399">
        <f>'Интерактивный прайс-лист'!$F$26*VLOOKUP(A42,last!$B$1:$C$1706,2,0)</f>
        <v>336</v>
      </c>
      <c r="E42" s="705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x14ac:dyDescent="0.2">
      <c r="A43" s="1775" t="s">
        <v>1006</v>
      </c>
      <c r="B43" s="1776"/>
      <c r="C43" s="1777"/>
      <c r="D43" s="404"/>
      <c r="E43" s="705"/>
    </row>
    <row r="44" spans="1:24" ht="13.5" thickBot="1" x14ac:dyDescent="0.25">
      <c r="A44" s="624" t="s">
        <v>454</v>
      </c>
      <c r="B44" s="1768"/>
      <c r="C44" s="1769"/>
      <c r="D44" s="347">
        <f>'Интерактивный прайс-лист'!$F$26*VLOOKUP(A44,last!$B$1:$C$1706,2,0)</f>
        <v>284</v>
      </c>
      <c r="E44" s="705"/>
    </row>
  </sheetData>
  <sheetProtection password="CC0B" sheet="1" objects="1" scenarios="1"/>
  <mergeCells count="34">
    <mergeCell ref="A2:C3"/>
    <mergeCell ref="A7:A8"/>
    <mergeCell ref="A27:C27"/>
    <mergeCell ref="B7:C7"/>
    <mergeCell ref="B9:B11"/>
    <mergeCell ref="C9:C11"/>
    <mergeCell ref="B15:B17"/>
    <mergeCell ref="C15:C17"/>
    <mergeCell ref="A23:C23"/>
    <mergeCell ref="A24:C24"/>
    <mergeCell ref="B25:C25"/>
    <mergeCell ref="B26:C26"/>
    <mergeCell ref="D15:D17"/>
    <mergeCell ref="B18:B20"/>
    <mergeCell ref="C18:C20"/>
    <mergeCell ref="D18:D20"/>
    <mergeCell ref="D9:D11"/>
    <mergeCell ref="B12:B14"/>
    <mergeCell ref="C12:C14"/>
    <mergeCell ref="D12:D14"/>
    <mergeCell ref="B29:C29"/>
    <mergeCell ref="B30:C30"/>
    <mergeCell ref="B31:C31"/>
    <mergeCell ref="A32:C32"/>
    <mergeCell ref="B28:C28"/>
    <mergeCell ref="B33:C33"/>
    <mergeCell ref="B34:C34"/>
    <mergeCell ref="B35:C35"/>
    <mergeCell ref="B44:C44"/>
    <mergeCell ref="A36:C36"/>
    <mergeCell ref="B37:C37"/>
    <mergeCell ref="B38:C38"/>
    <mergeCell ref="A43:C43"/>
    <mergeCell ref="A39:C39"/>
  </mergeCells>
  <phoneticPr fontId="6" type="noConversion"/>
  <pageMargins left="0.75" right="0.75" top="1" bottom="1" header="0.5" footer="0.5"/>
  <pageSetup paperSize="9"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85" zoomScaleNormal="85" zoomScaleSheetLayoutView="85" workbookViewId="0">
      <selection activeCell="C21" sqref="C21"/>
    </sheetView>
  </sheetViews>
  <sheetFormatPr defaultRowHeight="12.75" x14ac:dyDescent="0.2"/>
  <cols>
    <col min="1" max="1" width="34.42578125" style="42" bestFit="1" customWidth="1"/>
    <col min="2" max="2" width="14.28515625" style="73" customWidth="1"/>
    <col min="3" max="5" width="15.42578125" style="42" bestFit="1" customWidth="1"/>
    <col min="6" max="8" width="13.7109375" style="42" customWidth="1"/>
    <col min="9" max="10" width="4" style="42" bestFit="1" customWidth="1"/>
    <col min="11" max="16384" width="9.140625" style="42"/>
  </cols>
  <sheetData>
    <row r="1" spans="1:6" ht="13.5" thickBot="1" x14ac:dyDescent="0.25">
      <c r="A1" s="48"/>
      <c r="B1" s="46"/>
      <c r="C1" s="48"/>
      <c r="D1" s="48"/>
      <c r="E1" s="48"/>
      <c r="F1" s="48"/>
    </row>
    <row r="2" spans="1:6" ht="18" customHeight="1" x14ac:dyDescent="0.2">
      <c r="A2" s="1688" t="s">
        <v>1206</v>
      </c>
      <c r="B2" s="1689"/>
      <c r="C2" s="1690"/>
      <c r="D2" s="44"/>
      <c r="E2" s="44"/>
      <c r="F2" s="44"/>
    </row>
    <row r="3" spans="1:6" ht="17.25" customHeight="1" thickBot="1" x14ac:dyDescent="0.25">
      <c r="A3" s="1691"/>
      <c r="B3" s="1692"/>
      <c r="C3" s="1693"/>
      <c r="D3" s="44"/>
      <c r="E3" s="44"/>
      <c r="F3" s="44"/>
    </row>
    <row r="4" spans="1:6" s="48" customFormat="1" ht="9" customHeight="1" x14ac:dyDescent="0.2">
      <c r="B4" s="46"/>
    </row>
    <row r="5" spans="1:6" x14ac:dyDescent="0.2">
      <c r="A5" s="705"/>
      <c r="B5" s="706"/>
      <c r="C5" s="705"/>
      <c r="D5" s="705"/>
      <c r="E5" s="705"/>
      <c r="F5" s="705"/>
    </row>
    <row r="6" spans="1:6" ht="13.5" thickBot="1" x14ac:dyDescent="0.25">
      <c r="A6" s="705"/>
      <c r="B6" s="706"/>
      <c r="C6" s="705"/>
      <c r="D6" s="705"/>
      <c r="E6" s="705"/>
      <c r="F6" s="705"/>
    </row>
    <row r="7" spans="1:6" ht="13.5" thickBot="1" x14ac:dyDescent="0.25">
      <c r="A7" s="1696" t="s">
        <v>1034</v>
      </c>
      <c r="B7" s="1697"/>
      <c r="C7" s="618" t="s">
        <v>1201</v>
      </c>
      <c r="D7" s="618" t="s">
        <v>1202</v>
      </c>
      <c r="E7" s="618" t="s">
        <v>1203</v>
      </c>
      <c r="F7" s="618" t="s">
        <v>1204</v>
      </c>
    </row>
    <row r="8" spans="1:6" x14ac:dyDescent="0.2">
      <c r="A8" s="224" t="s">
        <v>689</v>
      </c>
      <c r="B8" s="232" t="s">
        <v>691</v>
      </c>
      <c r="C8" s="406">
        <v>11.2</v>
      </c>
      <c r="D8" s="359">
        <v>14</v>
      </c>
      <c r="E8" s="359">
        <v>14</v>
      </c>
      <c r="F8" s="360">
        <v>15.5</v>
      </c>
    </row>
    <row r="9" spans="1:6" x14ac:dyDescent="0.2">
      <c r="A9" s="224" t="s">
        <v>700</v>
      </c>
      <c r="B9" s="232" t="s">
        <v>691</v>
      </c>
      <c r="C9" s="406">
        <v>12.5</v>
      </c>
      <c r="D9" s="359">
        <v>16</v>
      </c>
      <c r="E9" s="359">
        <v>16</v>
      </c>
      <c r="F9" s="360">
        <v>18</v>
      </c>
    </row>
    <row r="10" spans="1:6" ht="13.5" thickBot="1" x14ac:dyDescent="0.25">
      <c r="A10" s="243" t="s">
        <v>703</v>
      </c>
      <c r="B10" s="407" t="s">
        <v>693</v>
      </c>
      <c r="C10" s="155">
        <f>'Интерактивный прайс-лист'!$F$26*VLOOKUP(C7,last!$B$1:$C$20072,2,0)</f>
        <v>19892</v>
      </c>
      <c r="D10" s="77">
        <f>'Интерактивный прайс-лист'!$F$26*VLOOKUP(D7,last!$B$1:$C$20072,2,0)</f>
        <v>23658</v>
      </c>
      <c r="E10" s="77">
        <f>'Интерактивный прайс-лист'!$F$26*VLOOKUP(E7,last!$B$1:$C$20072,2,0)</f>
        <v>27632</v>
      </c>
      <c r="F10" s="78">
        <f>'Интерактивный прайс-лист'!$F$26*VLOOKUP(F7,last!$B$1:$C$20072,2,0)</f>
        <v>31717</v>
      </c>
    </row>
    <row r="11" spans="1:6" x14ac:dyDescent="0.2">
      <c r="A11" s="705"/>
      <c r="B11" s="706"/>
      <c r="C11" s="705"/>
      <c r="D11" s="705"/>
      <c r="E11" s="705"/>
      <c r="F11" s="705"/>
    </row>
    <row r="12" spans="1:6" ht="13.5" thickBot="1" x14ac:dyDescent="0.25">
      <c r="A12" s="705"/>
      <c r="B12" s="706"/>
      <c r="C12" s="705"/>
      <c r="D12" s="705"/>
      <c r="E12" s="705"/>
      <c r="F12" s="705"/>
    </row>
    <row r="13" spans="1:6" ht="13.5" thickBot="1" x14ac:dyDescent="0.25">
      <c r="A13" s="1696" t="s">
        <v>1200</v>
      </c>
      <c r="B13" s="1697"/>
      <c r="C13" s="618" t="s">
        <v>1205</v>
      </c>
      <c r="D13" s="705"/>
      <c r="E13" s="705"/>
      <c r="F13" s="705"/>
    </row>
    <row r="14" spans="1:6" x14ac:dyDescent="0.2">
      <c r="A14" s="224" t="s">
        <v>700</v>
      </c>
      <c r="B14" s="232" t="s">
        <v>691</v>
      </c>
      <c r="C14" s="406">
        <v>12.5</v>
      </c>
      <c r="D14" s="705"/>
      <c r="E14" s="705"/>
      <c r="F14" s="705"/>
    </row>
    <row r="15" spans="1:6" ht="13.5" thickBot="1" x14ac:dyDescent="0.25">
      <c r="A15" s="243" t="s">
        <v>703</v>
      </c>
      <c r="B15" s="407" t="s">
        <v>693</v>
      </c>
      <c r="C15" s="155">
        <f>'Интерактивный прайс-лист'!$F$26*VLOOKUP(C13,last!$B$1:$C$20072,2,0)</f>
        <v>8118</v>
      </c>
      <c r="D15" s="705"/>
      <c r="E15" s="705"/>
      <c r="F15" s="705"/>
    </row>
  </sheetData>
  <sheetProtection password="CC0B" sheet="1" objects="1" scenarios="1"/>
  <mergeCells count="3">
    <mergeCell ref="A2:C3"/>
    <mergeCell ref="A7:B7"/>
    <mergeCell ref="A13:B13"/>
  </mergeCells>
  <pageMargins left="0.7" right="0.7" top="0.75" bottom="0.75" header="0.3" footer="0.3"/>
  <pageSetup paperSize="9" scale="8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8"/>
  <sheetViews>
    <sheetView view="pageBreakPreview" zoomScale="85" zoomScaleNormal="70" zoomScaleSheetLayoutView="85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F28" sqref="F28"/>
    </sheetView>
  </sheetViews>
  <sheetFormatPr defaultRowHeight="12.75" x14ac:dyDescent="0.2"/>
  <cols>
    <col min="1" max="1" width="35.5703125" style="42" customWidth="1"/>
    <col min="2" max="2" width="26.7109375" style="42" bestFit="1" customWidth="1"/>
    <col min="3" max="3" width="14.28515625" style="42" bestFit="1" customWidth="1"/>
    <col min="4" max="4" width="13.85546875" style="73" bestFit="1" customWidth="1"/>
    <col min="5" max="11" width="13.7109375" style="73" customWidth="1"/>
    <col min="12" max="17" width="13.7109375" style="42" customWidth="1"/>
    <col min="18" max="16384" width="9.140625" style="42"/>
  </cols>
  <sheetData>
    <row r="1" spans="1:17" ht="13.5" thickBot="1" x14ac:dyDescent="0.25">
      <c r="A1" s="48"/>
      <c r="B1" s="48"/>
      <c r="C1" s="48"/>
      <c r="D1" s="46"/>
      <c r="E1" s="864"/>
      <c r="F1" s="1848" t="s">
        <v>900</v>
      </c>
      <c r="G1" s="1848"/>
      <c r="H1" s="1848"/>
      <c r="I1" s="1848"/>
      <c r="J1" s="1848"/>
      <c r="K1" s="1848"/>
      <c r="L1" s="1848"/>
      <c r="M1" s="1848"/>
      <c r="N1" s="1848"/>
      <c r="O1" s="1848"/>
      <c r="P1" s="1848"/>
      <c r="Q1" s="1849"/>
    </row>
    <row r="2" spans="1:17" x14ac:dyDescent="0.2">
      <c r="A2" s="1361" t="s">
        <v>960</v>
      </c>
      <c r="B2" s="1362"/>
      <c r="C2" s="1362"/>
      <c r="D2" s="1363"/>
      <c r="E2" s="1355">
        <v>15</v>
      </c>
      <c r="F2" s="1357">
        <v>20</v>
      </c>
      <c r="G2" s="1357">
        <v>25</v>
      </c>
      <c r="H2" s="1357">
        <v>32</v>
      </c>
      <c r="I2" s="1357">
        <v>40</v>
      </c>
      <c r="J2" s="1357">
        <v>50</v>
      </c>
      <c r="K2" s="1357">
        <v>63</v>
      </c>
      <c r="L2" s="1357">
        <v>80</v>
      </c>
      <c r="M2" s="1357">
        <v>100</v>
      </c>
      <c r="N2" s="1357">
        <v>125</v>
      </c>
      <c r="O2" s="1357">
        <v>140</v>
      </c>
      <c r="P2" s="1357">
        <v>200</v>
      </c>
      <c r="Q2" s="1359">
        <v>250</v>
      </c>
    </row>
    <row r="3" spans="1:17" ht="13.5" thickBot="1" x14ac:dyDescent="0.25">
      <c r="A3" s="1364"/>
      <c r="B3" s="1365"/>
      <c r="C3" s="1365"/>
      <c r="D3" s="1366"/>
      <c r="E3" s="1356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60"/>
    </row>
    <row r="4" spans="1:17" s="48" customFormat="1" ht="7.5" customHeight="1" x14ac:dyDescent="0.2">
      <c r="D4" s="46"/>
      <c r="E4" s="46"/>
      <c r="F4" s="46"/>
      <c r="G4" s="46"/>
      <c r="H4" s="46"/>
      <c r="I4" s="46"/>
      <c r="J4" s="46"/>
      <c r="K4" s="46"/>
    </row>
    <row r="5" spans="1:17" x14ac:dyDescent="0.2">
      <c r="A5" s="705"/>
      <c r="B5" s="705"/>
      <c r="C5" s="705"/>
      <c r="D5" s="706"/>
      <c r="E5" s="706"/>
      <c r="F5" s="706"/>
      <c r="G5" s="706"/>
      <c r="H5" s="706"/>
      <c r="I5" s="706"/>
      <c r="J5" s="706"/>
      <c r="K5" s="706"/>
      <c r="L5" s="705"/>
      <c r="M5" s="705"/>
      <c r="N5" s="705"/>
      <c r="O5" s="705"/>
      <c r="P5" s="705"/>
      <c r="Q5" s="705"/>
    </row>
    <row r="6" spans="1:17" x14ac:dyDescent="0.2">
      <c r="A6" s="705"/>
      <c r="B6" s="705"/>
      <c r="C6" s="705"/>
      <c r="D6" s="706"/>
      <c r="E6" s="706"/>
      <c r="F6" s="706"/>
      <c r="G6" s="706"/>
      <c r="H6" s="706"/>
      <c r="I6" s="706"/>
      <c r="J6" s="706"/>
      <c r="K6" s="706"/>
      <c r="L6" s="705"/>
      <c r="M6" s="705"/>
      <c r="N6" s="705"/>
      <c r="O6" s="703"/>
      <c r="P6" s="705"/>
      <c r="Q6" s="705"/>
    </row>
    <row r="7" spans="1:17" ht="24" customHeight="1" thickBot="1" x14ac:dyDescent="0.25">
      <c r="A7" s="1805" t="s">
        <v>7</v>
      </c>
      <c r="B7" s="1805"/>
      <c r="C7" s="1805"/>
      <c r="D7" s="180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716"/>
      <c r="P7" s="715"/>
      <c r="Q7" s="715"/>
    </row>
    <row r="8" spans="1:17" x14ac:dyDescent="0.2">
      <c r="A8" s="1832" t="s">
        <v>8</v>
      </c>
      <c r="B8" s="1833"/>
      <c r="C8" s="1833"/>
      <c r="D8" s="1834"/>
      <c r="E8" s="52"/>
      <c r="F8" s="130" t="s">
        <v>1780</v>
      </c>
      <c r="G8" s="52" t="s">
        <v>1781</v>
      </c>
      <c r="H8" s="52" t="s">
        <v>1782</v>
      </c>
      <c r="I8" s="52" t="s">
        <v>1783</v>
      </c>
      <c r="J8" s="52" t="s">
        <v>1784</v>
      </c>
      <c r="K8" s="52" t="s">
        <v>1785</v>
      </c>
      <c r="L8" s="52" t="s">
        <v>1786</v>
      </c>
      <c r="M8" s="52" t="s">
        <v>1778</v>
      </c>
      <c r="N8" s="53" t="s">
        <v>1779</v>
      </c>
      <c r="O8" s="703"/>
      <c r="P8" s="705"/>
      <c r="Q8" s="705"/>
    </row>
    <row r="9" spans="1:17" ht="13.5" thickBot="1" x14ac:dyDescent="0.25">
      <c r="A9" s="1829" t="s">
        <v>716</v>
      </c>
      <c r="B9" s="1830"/>
      <c r="C9" s="1830"/>
      <c r="D9" s="1831"/>
      <c r="E9" s="56"/>
      <c r="F9" s="159" t="s">
        <v>390</v>
      </c>
      <c r="G9" s="56" t="s">
        <v>390</v>
      </c>
      <c r="H9" s="56" t="s">
        <v>390</v>
      </c>
      <c r="I9" s="56" t="s">
        <v>390</v>
      </c>
      <c r="J9" s="56" t="s">
        <v>390</v>
      </c>
      <c r="K9" s="56" t="s">
        <v>390</v>
      </c>
      <c r="L9" s="56" t="s">
        <v>390</v>
      </c>
      <c r="M9" s="56" t="s">
        <v>390</v>
      </c>
      <c r="N9" s="57" t="s">
        <v>390</v>
      </c>
      <c r="O9" s="703"/>
      <c r="P9" s="705"/>
      <c r="Q9" s="705"/>
    </row>
    <row r="10" spans="1:17" x14ac:dyDescent="0.2">
      <c r="A10" s="1546" t="s">
        <v>689</v>
      </c>
      <c r="B10" s="1547"/>
      <c r="C10" s="1547"/>
      <c r="D10" s="290" t="s">
        <v>691</v>
      </c>
      <c r="E10" s="386"/>
      <c r="F10" s="405">
        <v>2.2000000000000002</v>
      </c>
      <c r="G10" s="386">
        <v>2.8</v>
      </c>
      <c r="H10" s="386">
        <v>3.6</v>
      </c>
      <c r="I10" s="386">
        <v>4.5</v>
      </c>
      <c r="J10" s="386">
        <v>5.6</v>
      </c>
      <c r="K10" s="386">
        <v>7.1</v>
      </c>
      <c r="L10" s="386">
        <v>9</v>
      </c>
      <c r="M10" s="386">
        <v>11.2</v>
      </c>
      <c r="N10" s="387">
        <v>14</v>
      </c>
      <c r="O10" s="703"/>
      <c r="P10" s="705"/>
      <c r="Q10" s="705"/>
    </row>
    <row r="11" spans="1:17" x14ac:dyDescent="0.2">
      <c r="A11" s="1481" t="s">
        <v>700</v>
      </c>
      <c r="B11" s="1545"/>
      <c r="C11" s="1545"/>
      <c r="D11" s="232" t="s">
        <v>691</v>
      </c>
      <c r="E11" s="359"/>
      <c r="F11" s="406">
        <v>2.5</v>
      </c>
      <c r="G11" s="359">
        <v>3.2</v>
      </c>
      <c r="H11" s="359">
        <v>4</v>
      </c>
      <c r="I11" s="359">
        <v>5</v>
      </c>
      <c r="J11" s="359">
        <v>6.3</v>
      </c>
      <c r="K11" s="359">
        <v>8</v>
      </c>
      <c r="L11" s="359">
        <v>10</v>
      </c>
      <c r="M11" s="359">
        <v>12.5</v>
      </c>
      <c r="N11" s="360">
        <v>16</v>
      </c>
      <c r="O11" s="703"/>
      <c r="P11" s="705"/>
      <c r="Q11" s="705"/>
    </row>
    <row r="12" spans="1:17" x14ac:dyDescent="0.2">
      <c r="A12" s="1481" t="s">
        <v>702</v>
      </c>
      <c r="B12" s="1545"/>
      <c r="C12" s="1545"/>
      <c r="D12" s="232" t="s">
        <v>693</v>
      </c>
      <c r="E12" s="75"/>
      <c r="F12" s="164">
        <f>'Интерактивный прайс-лист'!$F$26*VLOOKUP(F8,last!$B$1:$C$1706,2,0)</f>
        <v>1925</v>
      </c>
      <c r="G12" s="75">
        <f>'Интерактивный прайс-лист'!$F$26*VLOOKUP(G8,last!$B$1:$C$1706,2,0)</f>
        <v>1978</v>
      </c>
      <c r="H12" s="75">
        <f>'Интерактивный прайс-лист'!$F$26*VLOOKUP(H8,last!$B$1:$C$1706,2,0)</f>
        <v>2045</v>
      </c>
      <c r="I12" s="75">
        <f>'Интерактивный прайс-лист'!$F$26*VLOOKUP(I8,last!$B$1:$C$1706,2,0)</f>
        <v>2111</v>
      </c>
      <c r="J12" s="75">
        <f>'Интерактивный прайс-лист'!$F$26*VLOOKUP(J8,last!$B$1:$C$1706,2,0)</f>
        <v>2142</v>
      </c>
      <c r="K12" s="75">
        <f>'Интерактивный прайс-лист'!$F$26*VLOOKUP(K8,last!$B$1:$C$1706,2,0)</f>
        <v>2183</v>
      </c>
      <c r="L12" s="75">
        <f>'Интерактивный прайс-лист'!$F$26*VLOOKUP(L8,last!$B$1:$C$1706,2,0)</f>
        <v>2519</v>
      </c>
      <c r="M12" s="75">
        <f>'Интерактивный прайс-лист'!$F$26*VLOOKUP(M8,last!$B$1:$C$1706,2,0)</f>
        <v>2567</v>
      </c>
      <c r="N12" s="76">
        <f>'Интерактивный прайс-лист'!$F$26*VLOOKUP(N8,last!$B$1:$C$1706,2,0)</f>
        <v>2638</v>
      </c>
      <c r="O12" s="703"/>
      <c r="P12" s="705"/>
      <c r="Q12" s="705"/>
    </row>
    <row r="13" spans="1:17" x14ac:dyDescent="0.2">
      <c r="A13" s="1481" t="s">
        <v>716</v>
      </c>
      <c r="B13" s="1545"/>
      <c r="C13" s="242" t="s">
        <v>390</v>
      </c>
      <c r="D13" s="232" t="s">
        <v>693</v>
      </c>
      <c r="E13" s="75"/>
      <c r="F13" s="164">
        <f>'Интерактивный прайс-лист'!$F$26*VLOOKUP(F9,last!$B$1:$C$1706,2,0)</f>
        <v>494</v>
      </c>
      <c r="G13" s="75">
        <f>'Интерактивный прайс-лист'!$F$26*VLOOKUP(G9,last!$B$1:$C$1706,2,0)</f>
        <v>494</v>
      </c>
      <c r="H13" s="75">
        <f>'Интерактивный прайс-лист'!$F$26*VLOOKUP(H9,last!$B$1:$C$1706,2,0)</f>
        <v>494</v>
      </c>
      <c r="I13" s="75">
        <f>'Интерактивный прайс-лист'!$F$26*VLOOKUP(I9,last!$B$1:$C$1706,2,0)</f>
        <v>494</v>
      </c>
      <c r="J13" s="75">
        <f>'Интерактивный прайс-лист'!$F$26*VLOOKUP(J9,last!$B$1:$C$1706,2,0)</f>
        <v>494</v>
      </c>
      <c r="K13" s="75">
        <f>'Интерактивный прайс-лист'!$F$26*VLOOKUP(K9,last!$B$1:$C$1706,2,0)</f>
        <v>494</v>
      </c>
      <c r="L13" s="75">
        <f>'Интерактивный прайс-лист'!$F$26*VLOOKUP(L9,last!$B$1:$C$1706,2,0)</f>
        <v>494</v>
      </c>
      <c r="M13" s="75">
        <f>'Интерактивный прайс-лист'!$F$26*VLOOKUP(M9,last!$B$1:$C$1706,2,0)</f>
        <v>494</v>
      </c>
      <c r="N13" s="76">
        <f>'Интерактивный прайс-лист'!$F$26*VLOOKUP(N9,last!$B$1:$C$1706,2,0)</f>
        <v>494</v>
      </c>
      <c r="O13" s="703"/>
      <c r="P13" s="705"/>
      <c r="Q13" s="705"/>
    </row>
    <row r="14" spans="1:17" ht="13.5" thickBot="1" x14ac:dyDescent="0.25">
      <c r="A14" s="1835" t="s">
        <v>704</v>
      </c>
      <c r="B14" s="1836"/>
      <c r="C14" s="1836"/>
      <c r="D14" s="135" t="s">
        <v>693</v>
      </c>
      <c r="E14" s="77"/>
      <c r="F14" s="155">
        <f t="shared" ref="F14:N14" si="0">SUM(F12:F13)</f>
        <v>2419</v>
      </c>
      <c r="G14" s="77">
        <f t="shared" si="0"/>
        <v>2472</v>
      </c>
      <c r="H14" s="77">
        <f t="shared" si="0"/>
        <v>2539</v>
      </c>
      <c r="I14" s="77">
        <f t="shared" si="0"/>
        <v>2605</v>
      </c>
      <c r="J14" s="77">
        <f t="shared" si="0"/>
        <v>2636</v>
      </c>
      <c r="K14" s="77">
        <f t="shared" si="0"/>
        <v>2677</v>
      </c>
      <c r="L14" s="77">
        <f t="shared" si="0"/>
        <v>3013</v>
      </c>
      <c r="M14" s="77">
        <f t="shared" si="0"/>
        <v>3061</v>
      </c>
      <c r="N14" s="78">
        <f t="shared" si="0"/>
        <v>3132</v>
      </c>
      <c r="O14" s="703"/>
      <c r="P14" s="705"/>
      <c r="Q14" s="705"/>
    </row>
    <row r="15" spans="1:17" x14ac:dyDescent="0.2">
      <c r="A15" s="705"/>
      <c r="B15" s="705"/>
      <c r="C15" s="705"/>
      <c r="D15" s="706"/>
      <c r="E15" s="706"/>
      <c r="F15" s="706"/>
      <c r="G15" s="706"/>
      <c r="H15" s="706"/>
      <c r="I15" s="706"/>
      <c r="J15" s="706"/>
      <c r="K15" s="706"/>
      <c r="L15" s="705"/>
      <c r="M15" s="705"/>
      <c r="N15" s="705"/>
      <c r="O15" s="703"/>
      <c r="P15" s="705"/>
      <c r="Q15" s="705"/>
    </row>
    <row r="16" spans="1:17" ht="13.5" thickBot="1" x14ac:dyDescent="0.25">
      <c r="A16" s="1372" t="s">
        <v>697</v>
      </c>
      <c r="B16" s="1372"/>
      <c r="C16" s="1372"/>
      <c r="D16" s="1372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03"/>
      <c r="P16" s="705"/>
      <c r="Q16" s="705"/>
    </row>
    <row r="17" spans="1:17" x14ac:dyDescent="0.2">
      <c r="A17" s="1546" t="s">
        <v>9</v>
      </c>
      <c r="B17" s="248" t="s">
        <v>706</v>
      </c>
      <c r="C17" s="279" t="s">
        <v>139</v>
      </c>
      <c r="D17" s="290" t="s">
        <v>693</v>
      </c>
      <c r="E17" s="689"/>
      <c r="F17" s="1290">
        <f>'Интерактивный прайс-лист'!$F$26*VLOOKUP($C17,last!$B$1:$C$1706,2,0)</f>
        <v>94</v>
      </c>
      <c r="G17" s="1386"/>
      <c r="H17" s="1386"/>
      <c r="I17" s="1386"/>
      <c r="J17" s="1386"/>
      <c r="K17" s="1386"/>
      <c r="L17" s="1386"/>
      <c r="M17" s="1386"/>
      <c r="N17" s="1291"/>
      <c r="O17" s="703"/>
      <c r="P17" s="705"/>
      <c r="Q17" s="705"/>
    </row>
    <row r="18" spans="1:17" x14ac:dyDescent="0.2">
      <c r="A18" s="1546"/>
      <c r="B18" s="248" t="s">
        <v>706</v>
      </c>
      <c r="C18" s="279" t="s">
        <v>1524</v>
      </c>
      <c r="D18" s="290" t="s">
        <v>693</v>
      </c>
      <c r="E18" s="691"/>
      <c r="F18" s="1292">
        <f>'Интерактивный прайс-лист'!$F$26*VLOOKUP($C18,last!$B$1:$C$1706,2,0)</f>
        <v>267</v>
      </c>
      <c r="G18" s="1395"/>
      <c r="H18" s="1395"/>
      <c r="I18" s="1395"/>
      <c r="J18" s="1395"/>
      <c r="K18" s="1395"/>
      <c r="L18" s="1395"/>
      <c r="M18" s="1395"/>
      <c r="N18" s="1293"/>
      <c r="O18" s="703"/>
      <c r="P18" s="705"/>
      <c r="Q18" s="705"/>
    </row>
    <row r="19" spans="1:17" ht="13.5" thickBot="1" x14ac:dyDescent="0.25">
      <c r="A19" s="1482"/>
      <c r="B19" s="256" t="s">
        <v>708</v>
      </c>
      <c r="C19" s="1222" t="s">
        <v>1777</v>
      </c>
      <c r="D19" s="407" t="s">
        <v>693</v>
      </c>
      <c r="E19" s="692"/>
      <c r="F19" s="1426">
        <f>'Интерактивный прайс-лист'!$F$26*VLOOKUP($C19,last!$B$1:$C$1706,2,0)</f>
        <v>191</v>
      </c>
      <c r="G19" s="1413"/>
      <c r="H19" s="1413"/>
      <c r="I19" s="1413"/>
      <c r="J19" s="1413"/>
      <c r="K19" s="1413"/>
      <c r="L19" s="1413"/>
      <c r="M19" s="1413"/>
      <c r="N19" s="1414"/>
      <c r="O19" s="703"/>
      <c r="P19" s="705"/>
      <c r="Q19" s="705"/>
    </row>
    <row r="20" spans="1:17" x14ac:dyDescent="0.2">
      <c r="A20" s="705"/>
      <c r="B20" s="705"/>
      <c r="C20" s="705"/>
      <c r="D20" s="706"/>
      <c r="E20" s="706"/>
      <c r="F20" s="706"/>
      <c r="G20" s="706"/>
      <c r="H20" s="706"/>
      <c r="I20" s="706"/>
      <c r="J20" s="706"/>
      <c r="K20" s="706"/>
      <c r="L20" s="705"/>
      <c r="M20" s="705"/>
      <c r="N20" s="705"/>
      <c r="O20" s="703"/>
      <c r="P20" s="705"/>
      <c r="Q20" s="705"/>
    </row>
    <row r="21" spans="1:17" ht="13.5" thickBot="1" x14ac:dyDescent="0.25">
      <c r="A21" s="705"/>
      <c r="B21" s="705"/>
      <c r="C21" s="705"/>
      <c r="D21" s="706"/>
      <c r="E21" s="706"/>
      <c r="F21" s="706"/>
      <c r="G21" s="706"/>
      <c r="H21" s="706"/>
      <c r="I21" s="706"/>
      <c r="J21" s="706"/>
      <c r="K21" s="706"/>
      <c r="L21" s="705"/>
      <c r="M21" s="705"/>
      <c r="N21" s="705"/>
      <c r="O21" s="703"/>
      <c r="P21" s="705"/>
      <c r="Q21" s="705"/>
    </row>
    <row r="22" spans="1:17" x14ac:dyDescent="0.2">
      <c r="A22" s="1832" t="s">
        <v>8</v>
      </c>
      <c r="B22" s="1833"/>
      <c r="C22" s="1833"/>
      <c r="D22" s="1834"/>
      <c r="E22" s="52"/>
      <c r="F22" s="130" t="s">
        <v>1780</v>
      </c>
      <c r="G22" s="52" t="s">
        <v>1781</v>
      </c>
      <c r="H22" s="52" t="s">
        <v>1782</v>
      </c>
      <c r="I22" s="52" t="s">
        <v>1783</v>
      </c>
      <c r="J22" s="52" t="s">
        <v>1784</v>
      </c>
      <c r="K22" s="52" t="s">
        <v>1785</v>
      </c>
      <c r="L22" s="52" t="s">
        <v>1786</v>
      </c>
      <c r="M22" s="52" t="s">
        <v>1778</v>
      </c>
      <c r="N22" s="53" t="s">
        <v>1779</v>
      </c>
      <c r="O22" s="705"/>
      <c r="P22" s="705"/>
      <c r="Q22" s="705"/>
    </row>
    <row r="23" spans="1:17" ht="13.5" thickBot="1" x14ac:dyDescent="0.25">
      <c r="A23" s="1829" t="s">
        <v>716</v>
      </c>
      <c r="B23" s="1830"/>
      <c r="C23" s="1830"/>
      <c r="D23" s="1831"/>
      <c r="E23" s="56"/>
      <c r="F23" s="159" t="s">
        <v>719</v>
      </c>
      <c r="G23" s="56" t="s">
        <v>719</v>
      </c>
      <c r="H23" s="56" t="s">
        <v>719</v>
      </c>
      <c r="I23" s="56" t="s">
        <v>719</v>
      </c>
      <c r="J23" s="56" t="s">
        <v>719</v>
      </c>
      <c r="K23" s="56" t="s">
        <v>719</v>
      </c>
      <c r="L23" s="56" t="s">
        <v>719</v>
      </c>
      <c r="M23" s="56" t="s">
        <v>719</v>
      </c>
      <c r="N23" s="57" t="s">
        <v>719</v>
      </c>
      <c r="O23" s="705"/>
      <c r="P23" s="705"/>
      <c r="Q23" s="705"/>
    </row>
    <row r="24" spans="1:17" x14ac:dyDescent="0.2">
      <c r="A24" s="1546" t="s">
        <v>689</v>
      </c>
      <c r="B24" s="1547"/>
      <c r="C24" s="1547"/>
      <c r="D24" s="290" t="s">
        <v>691</v>
      </c>
      <c r="E24" s="386"/>
      <c r="F24" s="405">
        <v>2.2000000000000002</v>
      </c>
      <c r="G24" s="386">
        <v>2.8</v>
      </c>
      <c r="H24" s="386">
        <v>3.6</v>
      </c>
      <c r="I24" s="386">
        <v>4.5</v>
      </c>
      <c r="J24" s="386">
        <v>5.6</v>
      </c>
      <c r="K24" s="386">
        <v>7.1</v>
      </c>
      <c r="L24" s="386">
        <v>9</v>
      </c>
      <c r="M24" s="386">
        <v>11.2</v>
      </c>
      <c r="N24" s="387">
        <v>14</v>
      </c>
      <c r="O24" s="705"/>
      <c r="P24" s="705"/>
      <c r="Q24" s="705"/>
    </row>
    <row r="25" spans="1:17" x14ac:dyDescent="0.2">
      <c r="A25" s="1481" t="s">
        <v>700</v>
      </c>
      <c r="B25" s="1545"/>
      <c r="C25" s="1545"/>
      <c r="D25" s="232" t="s">
        <v>691</v>
      </c>
      <c r="E25" s="359"/>
      <c r="F25" s="406">
        <v>2.5</v>
      </c>
      <c r="G25" s="359">
        <v>3.2</v>
      </c>
      <c r="H25" s="359">
        <v>4</v>
      </c>
      <c r="I25" s="359">
        <v>5</v>
      </c>
      <c r="J25" s="359">
        <v>6.3</v>
      </c>
      <c r="K25" s="359">
        <v>8</v>
      </c>
      <c r="L25" s="359">
        <v>10</v>
      </c>
      <c r="M25" s="359">
        <v>12.5</v>
      </c>
      <c r="N25" s="360">
        <v>16</v>
      </c>
      <c r="O25" s="705"/>
      <c r="P25" s="705"/>
      <c r="Q25" s="705"/>
    </row>
    <row r="26" spans="1:17" x14ac:dyDescent="0.2">
      <c r="A26" s="1481" t="s">
        <v>702</v>
      </c>
      <c r="B26" s="1545"/>
      <c r="C26" s="1545"/>
      <c r="D26" s="232" t="s">
        <v>693</v>
      </c>
      <c r="E26" s="75"/>
      <c r="F26" s="164">
        <f>'Интерактивный прайс-лист'!$F$26*VLOOKUP(F22,last!$B$1:$C$1706,2,0)</f>
        <v>1925</v>
      </c>
      <c r="G26" s="75">
        <f>'Интерактивный прайс-лист'!$F$26*VLOOKUP(G22,last!$B$1:$C$1706,2,0)</f>
        <v>1978</v>
      </c>
      <c r="H26" s="75">
        <f>'Интерактивный прайс-лист'!$F$26*VLOOKUP(H22,last!$B$1:$C$1706,2,0)</f>
        <v>2045</v>
      </c>
      <c r="I26" s="75">
        <f>'Интерактивный прайс-лист'!$F$26*VLOOKUP(I22,last!$B$1:$C$1706,2,0)</f>
        <v>2111</v>
      </c>
      <c r="J26" s="75">
        <f>'Интерактивный прайс-лист'!$F$26*VLOOKUP(J22,last!$B$1:$C$1706,2,0)</f>
        <v>2142</v>
      </c>
      <c r="K26" s="75">
        <f>'Интерактивный прайс-лист'!$F$26*VLOOKUP(K22,last!$B$1:$C$1706,2,0)</f>
        <v>2183</v>
      </c>
      <c r="L26" s="75">
        <f>'Интерактивный прайс-лист'!$F$26*VLOOKUP(L22,last!$B$1:$C$1706,2,0)</f>
        <v>2519</v>
      </c>
      <c r="M26" s="75">
        <f>'Интерактивный прайс-лист'!$F$26*VLOOKUP(M22,last!$B$1:$C$1706,2,0)</f>
        <v>2567</v>
      </c>
      <c r="N26" s="76">
        <f>'Интерактивный прайс-лист'!$F$26*VLOOKUP(N22,last!$B$1:$C$1706,2,0)</f>
        <v>2638</v>
      </c>
      <c r="O26" s="705"/>
      <c r="P26" s="705"/>
      <c r="Q26" s="705"/>
    </row>
    <row r="27" spans="1:17" x14ac:dyDescent="0.2">
      <c r="A27" s="1481" t="s">
        <v>716</v>
      </c>
      <c r="B27" s="1545"/>
      <c r="C27" s="242" t="s">
        <v>719</v>
      </c>
      <c r="D27" s="232" t="s">
        <v>693</v>
      </c>
      <c r="E27" s="75"/>
      <c r="F27" s="164">
        <f>'Интерактивный прайс-лист'!$F$26*VLOOKUP(F23,last!$B$1:$C$1706,2,0)</f>
        <v>539</v>
      </c>
      <c r="G27" s="75">
        <f>'Интерактивный прайс-лист'!$F$26*VLOOKUP(G23,last!$B$1:$C$1706,2,0)</f>
        <v>539</v>
      </c>
      <c r="H27" s="75">
        <f>'Интерактивный прайс-лист'!$F$26*VLOOKUP(H23,last!$B$1:$C$1706,2,0)</f>
        <v>539</v>
      </c>
      <c r="I27" s="75">
        <f>'Интерактивный прайс-лист'!$F$26*VLOOKUP(I23,last!$B$1:$C$1706,2,0)</f>
        <v>539</v>
      </c>
      <c r="J27" s="75">
        <f>'Интерактивный прайс-лист'!$F$26*VLOOKUP(J23,last!$B$1:$C$1706,2,0)</f>
        <v>539</v>
      </c>
      <c r="K27" s="75">
        <f>'Интерактивный прайс-лист'!$F$26*VLOOKUP(K23,last!$B$1:$C$1706,2,0)</f>
        <v>539</v>
      </c>
      <c r="L27" s="75">
        <f>'Интерактивный прайс-лист'!$F$26*VLOOKUP(L23,last!$B$1:$C$1706,2,0)</f>
        <v>539</v>
      </c>
      <c r="M27" s="75">
        <f>'Интерактивный прайс-лист'!$F$26*VLOOKUP(M23,last!$B$1:$C$1706,2,0)</f>
        <v>539</v>
      </c>
      <c r="N27" s="76">
        <f>'Интерактивный прайс-лист'!$F$26*VLOOKUP(N23,last!$B$1:$C$1706,2,0)</f>
        <v>539</v>
      </c>
      <c r="O27" s="705"/>
      <c r="P27" s="705"/>
      <c r="Q27" s="705"/>
    </row>
    <row r="28" spans="1:17" ht="13.5" thickBot="1" x14ac:dyDescent="0.25">
      <c r="A28" s="1835" t="s">
        <v>704</v>
      </c>
      <c r="B28" s="1836"/>
      <c r="C28" s="1836"/>
      <c r="D28" s="135" t="s">
        <v>693</v>
      </c>
      <c r="E28" s="77"/>
      <c r="F28" s="155">
        <f t="shared" ref="F28:N28" si="1">SUM(F26:F27)</f>
        <v>2464</v>
      </c>
      <c r="G28" s="77">
        <f t="shared" si="1"/>
        <v>2517</v>
      </c>
      <c r="H28" s="77">
        <f t="shared" si="1"/>
        <v>2584</v>
      </c>
      <c r="I28" s="77">
        <f t="shared" si="1"/>
        <v>2650</v>
      </c>
      <c r="J28" s="77">
        <f>SUM(J26:J27)</f>
        <v>2681</v>
      </c>
      <c r="K28" s="77">
        <f t="shared" si="1"/>
        <v>2722</v>
      </c>
      <c r="L28" s="77">
        <f t="shared" si="1"/>
        <v>3058</v>
      </c>
      <c r="M28" s="77">
        <f t="shared" si="1"/>
        <v>3106</v>
      </c>
      <c r="N28" s="78">
        <f t="shared" si="1"/>
        <v>3177</v>
      </c>
      <c r="O28" s="705"/>
      <c r="P28" s="705"/>
      <c r="Q28" s="705"/>
    </row>
    <row r="29" spans="1:17" x14ac:dyDescent="0.2">
      <c r="A29" s="705"/>
      <c r="B29" s="705"/>
      <c r="C29" s="705"/>
      <c r="D29" s="706"/>
      <c r="E29" s="706"/>
      <c r="F29" s="706"/>
      <c r="G29" s="706"/>
      <c r="H29" s="706"/>
      <c r="I29" s="706"/>
      <c r="J29" s="706"/>
      <c r="K29" s="706"/>
      <c r="L29" s="705"/>
      <c r="M29" s="705"/>
      <c r="N29" s="705"/>
      <c r="O29" s="705"/>
      <c r="P29" s="705"/>
      <c r="Q29" s="705"/>
    </row>
    <row r="30" spans="1:17" ht="13.5" thickBot="1" x14ac:dyDescent="0.25">
      <c r="A30" s="1372" t="s">
        <v>697</v>
      </c>
      <c r="B30" s="1372"/>
      <c r="C30" s="1372"/>
      <c r="D30" s="1372"/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03"/>
      <c r="P30" s="705"/>
      <c r="Q30" s="705"/>
    </row>
    <row r="31" spans="1:17" x14ac:dyDescent="0.2">
      <c r="A31" s="1480" t="s">
        <v>9</v>
      </c>
      <c r="B31" s="867" t="s">
        <v>706</v>
      </c>
      <c r="C31" s="239" t="s">
        <v>139</v>
      </c>
      <c r="D31" s="316" t="s">
        <v>693</v>
      </c>
      <c r="E31" s="688"/>
      <c r="F31" s="1290">
        <f>'Интерактивный прайс-лист'!$F$26*VLOOKUP($C31,last!$B$1:$C$1706,2,0)</f>
        <v>94</v>
      </c>
      <c r="G31" s="1386"/>
      <c r="H31" s="1386"/>
      <c r="I31" s="1386"/>
      <c r="J31" s="1386"/>
      <c r="K31" s="1386"/>
      <c r="L31" s="1386"/>
      <c r="M31" s="1386"/>
      <c r="N31" s="1291"/>
      <c r="O31" s="705"/>
      <c r="P31" s="705"/>
      <c r="Q31" s="705"/>
    </row>
    <row r="32" spans="1:17" x14ac:dyDescent="0.2">
      <c r="A32" s="1546"/>
      <c r="B32" s="248" t="s">
        <v>706</v>
      </c>
      <c r="C32" s="279" t="s">
        <v>1524</v>
      </c>
      <c r="D32" s="290" t="s">
        <v>693</v>
      </c>
      <c r="E32" s="690"/>
      <c r="F32" s="1292">
        <f>'Интерактивный прайс-лист'!$F$26*VLOOKUP($C32,last!$B$1:$C$1706,2,0)</f>
        <v>267</v>
      </c>
      <c r="G32" s="1395"/>
      <c r="H32" s="1395"/>
      <c r="I32" s="1395"/>
      <c r="J32" s="1395"/>
      <c r="K32" s="1395"/>
      <c r="L32" s="1395"/>
      <c r="M32" s="1395"/>
      <c r="N32" s="1293"/>
      <c r="O32" s="705"/>
      <c r="P32" s="705"/>
      <c r="Q32" s="705"/>
    </row>
    <row r="33" spans="1:17" ht="13.5" thickBot="1" x14ac:dyDescent="0.25">
      <c r="A33" s="1482"/>
      <c r="B33" s="256" t="s">
        <v>708</v>
      </c>
      <c r="C33" s="1222" t="s">
        <v>1777</v>
      </c>
      <c r="D33" s="407" t="s">
        <v>693</v>
      </c>
      <c r="E33" s="865"/>
      <c r="F33" s="1426">
        <f>'Интерактивный прайс-лист'!$F$26*VLOOKUP($C33,last!$B$1:$C$1706,2,0)</f>
        <v>191</v>
      </c>
      <c r="G33" s="1413"/>
      <c r="H33" s="1413"/>
      <c r="I33" s="1413"/>
      <c r="J33" s="1413"/>
      <c r="K33" s="1413"/>
      <c r="L33" s="1413"/>
      <c r="M33" s="1413"/>
      <c r="N33" s="1414"/>
      <c r="O33" s="705"/>
      <c r="P33" s="705"/>
      <c r="Q33" s="705"/>
    </row>
    <row r="34" spans="1:17" x14ac:dyDescent="0.2">
      <c r="A34" s="705"/>
      <c r="B34" s="705"/>
      <c r="C34" s="705"/>
      <c r="D34" s="706"/>
      <c r="E34" s="706"/>
      <c r="F34" s="706"/>
      <c r="G34" s="706"/>
      <c r="H34" s="706"/>
      <c r="I34" s="706"/>
      <c r="J34" s="706"/>
      <c r="K34" s="706"/>
      <c r="L34" s="705"/>
      <c r="M34" s="705"/>
      <c r="N34" s="705"/>
      <c r="O34" s="703"/>
      <c r="P34" s="705"/>
      <c r="Q34" s="705"/>
    </row>
    <row r="35" spans="1:17" ht="13.5" thickBot="1" x14ac:dyDescent="0.25">
      <c r="A35" s="705"/>
      <c r="B35" s="705"/>
      <c r="C35" s="705"/>
      <c r="D35" s="706"/>
      <c r="E35" s="706"/>
      <c r="F35" s="706"/>
      <c r="G35" s="706"/>
      <c r="H35" s="706"/>
      <c r="I35" s="706"/>
      <c r="J35" s="706"/>
      <c r="K35" s="706"/>
      <c r="L35" s="705"/>
      <c r="M35" s="705"/>
      <c r="N35" s="705"/>
      <c r="O35" s="703"/>
      <c r="P35" s="705"/>
      <c r="Q35" s="705"/>
    </row>
    <row r="36" spans="1:17" x14ac:dyDescent="0.2">
      <c r="A36" s="1832" t="s">
        <v>8</v>
      </c>
      <c r="B36" s="1833"/>
      <c r="C36" s="1833"/>
      <c r="D36" s="1834"/>
      <c r="E36" s="52"/>
      <c r="F36" s="130" t="s">
        <v>1780</v>
      </c>
      <c r="G36" s="52" t="s">
        <v>1781</v>
      </c>
      <c r="H36" s="52" t="s">
        <v>1782</v>
      </c>
      <c r="I36" s="52" t="s">
        <v>1783</v>
      </c>
      <c r="J36" s="52" t="s">
        <v>1784</v>
      </c>
      <c r="K36" s="52" t="s">
        <v>1785</v>
      </c>
      <c r="L36" s="52" t="s">
        <v>1786</v>
      </c>
      <c r="M36" s="52" t="s">
        <v>1778</v>
      </c>
      <c r="N36" s="53" t="s">
        <v>1779</v>
      </c>
      <c r="O36" s="703"/>
      <c r="P36" s="705"/>
      <c r="Q36" s="705"/>
    </row>
    <row r="37" spans="1:17" ht="13.5" thickBot="1" x14ac:dyDescent="0.25">
      <c r="A37" s="1829" t="s">
        <v>716</v>
      </c>
      <c r="B37" s="1830"/>
      <c r="C37" s="1830"/>
      <c r="D37" s="1831"/>
      <c r="E37" s="56"/>
      <c r="F37" s="159" t="s">
        <v>993</v>
      </c>
      <c r="G37" s="56" t="s">
        <v>993</v>
      </c>
      <c r="H37" s="56" t="s">
        <v>993</v>
      </c>
      <c r="I37" s="56" t="s">
        <v>993</v>
      </c>
      <c r="J37" s="56" t="s">
        <v>993</v>
      </c>
      <c r="K37" s="56" t="s">
        <v>993</v>
      </c>
      <c r="L37" s="56" t="s">
        <v>993</v>
      </c>
      <c r="M37" s="56" t="s">
        <v>993</v>
      </c>
      <c r="N37" s="57" t="s">
        <v>993</v>
      </c>
      <c r="O37" s="705"/>
      <c r="P37" s="705"/>
      <c r="Q37" s="705"/>
    </row>
    <row r="38" spans="1:17" x14ac:dyDescent="0.2">
      <c r="A38" s="1546" t="s">
        <v>689</v>
      </c>
      <c r="B38" s="1547"/>
      <c r="C38" s="1547"/>
      <c r="D38" s="290" t="s">
        <v>691</v>
      </c>
      <c r="E38" s="386"/>
      <c r="F38" s="405">
        <v>2.2000000000000002</v>
      </c>
      <c r="G38" s="386">
        <v>2.8</v>
      </c>
      <c r="H38" s="386">
        <v>3.6</v>
      </c>
      <c r="I38" s="386">
        <v>4.5</v>
      </c>
      <c r="J38" s="386">
        <v>5.6</v>
      </c>
      <c r="K38" s="386">
        <v>7.1</v>
      </c>
      <c r="L38" s="386">
        <v>9</v>
      </c>
      <c r="M38" s="386">
        <v>11.2</v>
      </c>
      <c r="N38" s="387">
        <v>14</v>
      </c>
      <c r="O38" s="705"/>
      <c r="P38" s="705"/>
      <c r="Q38" s="705"/>
    </row>
    <row r="39" spans="1:17" x14ac:dyDescent="0.2">
      <c r="A39" s="1481" t="s">
        <v>700</v>
      </c>
      <c r="B39" s="1545"/>
      <c r="C39" s="1545"/>
      <c r="D39" s="232" t="s">
        <v>691</v>
      </c>
      <c r="E39" s="359"/>
      <c r="F39" s="406">
        <v>2.5</v>
      </c>
      <c r="G39" s="359">
        <v>3.2</v>
      </c>
      <c r="H39" s="359">
        <v>4</v>
      </c>
      <c r="I39" s="359">
        <v>5</v>
      </c>
      <c r="J39" s="359">
        <v>6.3</v>
      </c>
      <c r="K39" s="359">
        <v>8</v>
      </c>
      <c r="L39" s="359">
        <v>10</v>
      </c>
      <c r="M39" s="359">
        <v>12.5</v>
      </c>
      <c r="N39" s="360">
        <v>16</v>
      </c>
      <c r="O39" s="705"/>
      <c r="P39" s="705"/>
      <c r="Q39" s="705"/>
    </row>
    <row r="40" spans="1:17" x14ac:dyDescent="0.2">
      <c r="A40" s="1481" t="s">
        <v>702</v>
      </c>
      <c r="B40" s="1545"/>
      <c r="C40" s="1545"/>
      <c r="D40" s="232" t="s">
        <v>693</v>
      </c>
      <c r="E40" s="75"/>
      <c r="F40" s="164">
        <f>'Интерактивный прайс-лист'!$F$26*VLOOKUP(F36,last!$B$1:$C$1706,2,0)</f>
        <v>1925</v>
      </c>
      <c r="G40" s="75">
        <f>'Интерактивный прайс-лист'!$F$26*VLOOKUP(G36,last!$B$1:$C$1706,2,0)</f>
        <v>1978</v>
      </c>
      <c r="H40" s="75">
        <f>'Интерактивный прайс-лист'!$F$26*VLOOKUP(H36,last!$B$1:$C$1706,2,0)</f>
        <v>2045</v>
      </c>
      <c r="I40" s="75">
        <f>'Интерактивный прайс-лист'!$F$26*VLOOKUP(I36,last!$B$1:$C$1706,2,0)</f>
        <v>2111</v>
      </c>
      <c r="J40" s="75">
        <f>'Интерактивный прайс-лист'!$F$26*VLOOKUP(J36,last!$B$1:$C$1706,2,0)</f>
        <v>2142</v>
      </c>
      <c r="K40" s="75">
        <f>'Интерактивный прайс-лист'!$F$26*VLOOKUP(K36,last!$B$1:$C$1706,2,0)</f>
        <v>2183</v>
      </c>
      <c r="L40" s="75">
        <f>'Интерактивный прайс-лист'!$F$26*VLOOKUP(L36,last!$B$1:$C$1706,2,0)</f>
        <v>2519</v>
      </c>
      <c r="M40" s="75">
        <f>'Интерактивный прайс-лист'!$F$26*VLOOKUP(M36,last!$B$1:$C$1706,2,0)</f>
        <v>2567</v>
      </c>
      <c r="N40" s="76">
        <f>'Интерактивный прайс-лист'!$F$26*VLOOKUP(N36,last!$B$1:$C$1706,2,0)</f>
        <v>2638</v>
      </c>
      <c r="O40" s="705"/>
      <c r="P40" s="705"/>
      <c r="Q40" s="705"/>
    </row>
    <row r="41" spans="1:17" x14ac:dyDescent="0.2">
      <c r="A41" s="1481" t="s">
        <v>716</v>
      </c>
      <c r="B41" s="1545"/>
      <c r="C41" s="242" t="s">
        <v>993</v>
      </c>
      <c r="D41" s="232" t="s">
        <v>693</v>
      </c>
      <c r="E41" s="75"/>
      <c r="F41" s="164">
        <f>'Интерактивный прайс-лист'!$F$26*VLOOKUP(F37,last!$B$1:$C$1706,2,0)</f>
        <v>1177</v>
      </c>
      <c r="G41" s="75">
        <f>'Интерактивный прайс-лист'!$F$26*VLOOKUP(G37,last!$B$1:$C$1706,2,0)</f>
        <v>1177</v>
      </c>
      <c r="H41" s="75">
        <f>'Интерактивный прайс-лист'!$F$26*VLOOKUP(H37,last!$B$1:$C$1706,2,0)</f>
        <v>1177</v>
      </c>
      <c r="I41" s="75">
        <f>'Интерактивный прайс-лист'!$F$26*VLOOKUP(I37,last!$B$1:$C$1706,2,0)</f>
        <v>1177</v>
      </c>
      <c r="J41" s="75">
        <f>'Интерактивный прайс-лист'!$F$26*VLOOKUP(J37,last!$B$1:$C$1706,2,0)</f>
        <v>1177</v>
      </c>
      <c r="K41" s="75">
        <f>'Интерактивный прайс-лист'!$F$26*VLOOKUP(K37,last!$B$1:$C$1706,2,0)</f>
        <v>1177</v>
      </c>
      <c r="L41" s="75">
        <f>'Интерактивный прайс-лист'!$F$26*VLOOKUP(L37,last!$B$1:$C$1706,2,0)</f>
        <v>1177</v>
      </c>
      <c r="M41" s="75">
        <f>'Интерактивный прайс-лист'!$F$26*VLOOKUP(M37,last!$B$1:$C$1706,2,0)</f>
        <v>1177</v>
      </c>
      <c r="N41" s="76">
        <f>'Интерактивный прайс-лист'!$F$26*VLOOKUP(N37,last!$B$1:$C$1706,2,0)</f>
        <v>1177</v>
      </c>
      <c r="O41" s="705"/>
      <c r="P41" s="705"/>
      <c r="Q41" s="705"/>
    </row>
    <row r="42" spans="1:17" ht="13.5" thickBot="1" x14ac:dyDescent="0.25">
      <c r="A42" s="1835" t="s">
        <v>704</v>
      </c>
      <c r="B42" s="1836"/>
      <c r="C42" s="1836"/>
      <c r="D42" s="135" t="s">
        <v>693</v>
      </c>
      <c r="E42" s="77"/>
      <c r="F42" s="155">
        <f t="shared" ref="F42:N42" si="2">SUM(F40:F41)</f>
        <v>3102</v>
      </c>
      <c r="G42" s="77">
        <f t="shared" si="2"/>
        <v>3155</v>
      </c>
      <c r="H42" s="77">
        <f t="shared" si="2"/>
        <v>3222</v>
      </c>
      <c r="I42" s="77">
        <f t="shared" si="2"/>
        <v>3288</v>
      </c>
      <c r="J42" s="77">
        <f t="shared" si="2"/>
        <v>3319</v>
      </c>
      <c r="K42" s="77">
        <f t="shared" si="2"/>
        <v>3360</v>
      </c>
      <c r="L42" s="77">
        <f t="shared" si="2"/>
        <v>3696</v>
      </c>
      <c r="M42" s="77">
        <f t="shared" si="2"/>
        <v>3744</v>
      </c>
      <c r="N42" s="78">
        <f t="shared" si="2"/>
        <v>3815</v>
      </c>
      <c r="O42" s="705"/>
      <c r="P42" s="705"/>
      <c r="Q42" s="705"/>
    </row>
    <row r="43" spans="1:17" x14ac:dyDescent="0.2">
      <c r="A43" s="705"/>
      <c r="B43" s="705"/>
      <c r="C43" s="705"/>
      <c r="D43" s="706"/>
      <c r="E43" s="706"/>
      <c r="F43" s="706"/>
      <c r="G43" s="706"/>
      <c r="H43" s="706"/>
      <c r="I43" s="706"/>
      <c r="J43" s="706"/>
      <c r="K43" s="706"/>
      <c r="L43" s="705"/>
      <c r="M43" s="705"/>
      <c r="N43" s="705"/>
      <c r="O43" s="705"/>
      <c r="P43" s="705"/>
      <c r="Q43" s="705"/>
    </row>
    <row r="44" spans="1:17" ht="13.5" thickBot="1" x14ac:dyDescent="0.25">
      <c r="A44" s="1372" t="s">
        <v>697</v>
      </c>
      <c r="B44" s="1372"/>
      <c r="C44" s="1372"/>
      <c r="D44" s="1372"/>
      <c r="E44" s="718"/>
      <c r="F44" s="718"/>
      <c r="G44" s="718"/>
      <c r="H44" s="718"/>
      <c r="I44" s="718"/>
      <c r="J44" s="718"/>
      <c r="K44" s="718"/>
      <c r="L44" s="718"/>
      <c r="M44" s="718"/>
      <c r="N44" s="718"/>
      <c r="O44" s="703"/>
      <c r="P44" s="705"/>
      <c r="Q44" s="705"/>
    </row>
    <row r="45" spans="1:17" x14ac:dyDescent="0.2">
      <c r="A45" s="1480" t="s">
        <v>9</v>
      </c>
      <c r="B45" s="867" t="s">
        <v>706</v>
      </c>
      <c r="C45" s="239" t="s">
        <v>139</v>
      </c>
      <c r="D45" s="316" t="s">
        <v>693</v>
      </c>
      <c r="E45" s="688"/>
      <c r="F45" s="1290">
        <f>'Интерактивный прайс-лист'!$F$26*VLOOKUP($C45,last!$B$1:$C$1706,2,0)</f>
        <v>94</v>
      </c>
      <c r="G45" s="1386"/>
      <c r="H45" s="1386"/>
      <c r="I45" s="1386"/>
      <c r="J45" s="1386"/>
      <c r="K45" s="1386"/>
      <c r="L45" s="1386"/>
      <c r="M45" s="1386"/>
      <c r="N45" s="1291"/>
      <c r="O45" s="705"/>
      <c r="P45" s="705"/>
      <c r="Q45" s="705"/>
    </row>
    <row r="46" spans="1:17" x14ac:dyDescent="0.2">
      <c r="A46" s="1546"/>
      <c r="B46" s="248" t="s">
        <v>706</v>
      </c>
      <c r="C46" s="279" t="s">
        <v>1524</v>
      </c>
      <c r="D46" s="290" t="s">
        <v>693</v>
      </c>
      <c r="E46" s="690"/>
      <c r="F46" s="1292">
        <f>'Интерактивный прайс-лист'!$F$26*VLOOKUP($C46,last!$B$1:$C$1706,2,0)</f>
        <v>267</v>
      </c>
      <c r="G46" s="1395"/>
      <c r="H46" s="1395"/>
      <c r="I46" s="1395"/>
      <c r="J46" s="1395"/>
      <c r="K46" s="1395"/>
      <c r="L46" s="1395"/>
      <c r="M46" s="1395"/>
      <c r="N46" s="1293"/>
      <c r="O46" s="705"/>
      <c r="P46" s="705"/>
      <c r="Q46" s="705"/>
    </row>
    <row r="47" spans="1:17" ht="13.5" thickBot="1" x14ac:dyDescent="0.25">
      <c r="A47" s="1482"/>
      <c r="B47" s="256" t="s">
        <v>708</v>
      </c>
      <c r="C47" s="1222" t="s">
        <v>1777</v>
      </c>
      <c r="D47" s="407" t="s">
        <v>693</v>
      </c>
      <c r="E47" s="865"/>
      <c r="F47" s="1426">
        <f>'Интерактивный прайс-лист'!$F$26*VLOOKUP($C47,last!$B$1:$C$1706,2,0)</f>
        <v>191</v>
      </c>
      <c r="G47" s="1413"/>
      <c r="H47" s="1413"/>
      <c r="I47" s="1413"/>
      <c r="J47" s="1413"/>
      <c r="K47" s="1413"/>
      <c r="L47" s="1413"/>
      <c r="M47" s="1413"/>
      <c r="N47" s="1414"/>
      <c r="O47" s="705"/>
      <c r="P47" s="705"/>
      <c r="Q47" s="705"/>
    </row>
    <row r="48" spans="1:17" x14ac:dyDescent="0.2">
      <c r="A48" s="705"/>
      <c r="B48" s="705"/>
      <c r="C48" s="705"/>
      <c r="D48" s="706"/>
      <c r="E48" s="706"/>
      <c r="F48" s="706"/>
      <c r="G48" s="706"/>
      <c r="H48" s="706"/>
      <c r="I48" s="706"/>
      <c r="J48" s="706"/>
      <c r="K48" s="706"/>
      <c r="L48" s="705"/>
      <c r="M48" s="705"/>
      <c r="N48" s="705"/>
      <c r="O48" s="705"/>
      <c r="P48" s="705"/>
      <c r="Q48" s="705"/>
    </row>
    <row r="49" spans="1:17" x14ac:dyDescent="0.2">
      <c r="A49" s="705"/>
      <c r="B49" s="705"/>
      <c r="C49" s="705"/>
      <c r="D49" s="706"/>
      <c r="E49" s="708"/>
      <c r="F49" s="708"/>
      <c r="G49" s="708"/>
      <c r="H49" s="708"/>
      <c r="I49" s="708"/>
      <c r="J49" s="708"/>
      <c r="K49" s="706"/>
      <c r="L49" s="705"/>
      <c r="M49" s="705"/>
      <c r="N49" s="705"/>
      <c r="O49" s="703"/>
      <c r="P49" s="705"/>
      <c r="Q49" s="705"/>
    </row>
    <row r="50" spans="1:17" ht="23.25" customHeight="1" thickBot="1" x14ac:dyDescent="0.25">
      <c r="A50" s="1805" t="s">
        <v>11</v>
      </c>
      <c r="B50" s="1805"/>
      <c r="C50" s="1805"/>
      <c r="D50" s="1805"/>
      <c r="E50" s="793"/>
      <c r="F50" s="793"/>
      <c r="G50" s="793"/>
      <c r="H50" s="793"/>
      <c r="I50" s="793"/>
      <c r="J50" s="793"/>
      <c r="K50" s="714"/>
      <c r="L50" s="715"/>
      <c r="M50" s="715"/>
      <c r="N50" s="715"/>
      <c r="O50" s="715"/>
      <c r="P50" s="715"/>
      <c r="Q50" s="715"/>
    </row>
    <row r="51" spans="1:17" x14ac:dyDescent="0.2">
      <c r="A51" s="1832" t="s">
        <v>702</v>
      </c>
      <c r="B51" s="1833"/>
      <c r="C51" s="1833"/>
      <c r="D51" s="1834"/>
      <c r="E51" s="625" t="s">
        <v>1207</v>
      </c>
      <c r="F51" s="130" t="s">
        <v>346</v>
      </c>
      <c r="G51" s="52" t="s">
        <v>347</v>
      </c>
      <c r="H51" s="52" t="s">
        <v>348</v>
      </c>
      <c r="I51" s="52" t="s">
        <v>349</v>
      </c>
      <c r="J51" s="53" t="s">
        <v>350</v>
      </c>
      <c r="K51" s="706"/>
      <c r="L51" s="705"/>
      <c r="M51" s="705"/>
      <c r="N51" s="705"/>
      <c r="O51" s="705"/>
      <c r="P51" s="705"/>
      <c r="Q51" s="705"/>
    </row>
    <row r="52" spans="1:17" ht="13.5" thickBot="1" x14ac:dyDescent="0.25">
      <c r="A52" s="1829" t="s">
        <v>716</v>
      </c>
      <c r="B52" s="1830"/>
      <c r="C52" s="1830"/>
      <c r="D52" s="1831"/>
      <c r="E52" s="159" t="s">
        <v>172</v>
      </c>
      <c r="F52" s="159" t="s">
        <v>172</v>
      </c>
      <c r="G52" s="56" t="s">
        <v>172</v>
      </c>
      <c r="H52" s="56" t="s">
        <v>172</v>
      </c>
      <c r="I52" s="56" t="s">
        <v>172</v>
      </c>
      <c r="J52" s="57" t="s">
        <v>172</v>
      </c>
      <c r="K52" s="706"/>
      <c r="L52" s="705"/>
      <c r="M52" s="705"/>
      <c r="N52" s="705"/>
      <c r="O52" s="705"/>
      <c r="P52" s="705"/>
      <c r="Q52" s="705"/>
    </row>
    <row r="53" spans="1:17" x14ac:dyDescent="0.2">
      <c r="A53" s="1281" t="s">
        <v>689</v>
      </c>
      <c r="B53" s="1269"/>
      <c r="C53" s="1269"/>
      <c r="D53" s="148" t="s">
        <v>691</v>
      </c>
      <c r="E53" s="153">
        <v>1.5</v>
      </c>
      <c r="F53" s="153">
        <v>2.2000000000000002</v>
      </c>
      <c r="G53" s="60">
        <v>2.8</v>
      </c>
      <c r="H53" s="60">
        <v>3.6</v>
      </c>
      <c r="I53" s="60">
        <v>4.5</v>
      </c>
      <c r="J53" s="61">
        <v>5.6</v>
      </c>
      <c r="K53" s="706"/>
      <c r="L53" s="705"/>
      <c r="M53" s="705"/>
      <c r="N53" s="705"/>
      <c r="O53" s="705"/>
      <c r="P53" s="705"/>
      <c r="Q53" s="705"/>
    </row>
    <row r="54" spans="1:17" x14ac:dyDescent="0.2">
      <c r="A54" s="1481" t="s">
        <v>700</v>
      </c>
      <c r="B54" s="1545"/>
      <c r="C54" s="1545"/>
      <c r="D54" s="149" t="s">
        <v>691</v>
      </c>
      <c r="E54" s="154">
        <v>1.7</v>
      </c>
      <c r="F54" s="154">
        <v>2.5</v>
      </c>
      <c r="G54" s="64">
        <v>3.2</v>
      </c>
      <c r="H54" s="64">
        <v>4</v>
      </c>
      <c r="I54" s="64">
        <v>5</v>
      </c>
      <c r="J54" s="65">
        <v>6.3</v>
      </c>
      <c r="K54" s="706"/>
      <c r="L54" s="705"/>
      <c r="M54" s="705"/>
      <c r="N54" s="705"/>
      <c r="O54" s="705"/>
      <c r="P54" s="705"/>
      <c r="Q54" s="705"/>
    </row>
    <row r="55" spans="1:17" x14ac:dyDescent="0.2">
      <c r="A55" s="1262" t="s">
        <v>702</v>
      </c>
      <c r="B55" s="1263"/>
      <c r="C55" s="1263"/>
      <c r="D55" s="149" t="s">
        <v>693</v>
      </c>
      <c r="E55" s="164">
        <f>'Интерактивный прайс-лист'!$F$26*VLOOKUP(E51,last!$B$1:$C$1706,2,0)</f>
        <v>1676</v>
      </c>
      <c r="F55" s="164">
        <f>'Интерактивный прайс-лист'!$F$26*VLOOKUP(F51,last!$B$1:$C$1706,2,0)</f>
        <v>1727</v>
      </c>
      <c r="G55" s="75">
        <f>'Интерактивный прайс-лист'!$F$26*VLOOKUP(G51,last!$B$1:$C$1706,2,0)</f>
        <v>1779</v>
      </c>
      <c r="H55" s="75">
        <f>'Интерактивный прайс-лист'!$F$26*VLOOKUP(H51,last!$B$1:$C$1706,2,0)</f>
        <v>1897</v>
      </c>
      <c r="I55" s="75">
        <f>'Интерактивный прайс-лист'!$F$26*VLOOKUP(I51,last!$B$1:$C$1706,2,0)</f>
        <v>1978</v>
      </c>
      <c r="J55" s="76">
        <f>'Интерактивный прайс-лист'!$F$26*VLOOKUP(J51,last!$B$1:$C$1706,2,0)</f>
        <v>2025</v>
      </c>
      <c r="K55" s="706"/>
      <c r="L55" s="705"/>
      <c r="M55" s="705"/>
      <c r="N55" s="705"/>
      <c r="O55" s="705"/>
      <c r="P55" s="705"/>
      <c r="Q55" s="705"/>
    </row>
    <row r="56" spans="1:17" x14ac:dyDescent="0.2">
      <c r="A56" s="1262" t="s">
        <v>716</v>
      </c>
      <c r="B56" s="1263"/>
      <c r="C56" s="111" t="s">
        <v>172</v>
      </c>
      <c r="D56" s="149" t="s">
        <v>693</v>
      </c>
      <c r="E56" s="164">
        <f>'Интерактивный прайс-лист'!$F$26*VLOOKUP(E52,last!$B$1:$C$1706,2,0)</f>
        <v>494</v>
      </c>
      <c r="F56" s="164">
        <f>'Интерактивный прайс-лист'!$F$26*VLOOKUP(F52,last!$B$1:$C$1706,2,0)</f>
        <v>494</v>
      </c>
      <c r="G56" s="75">
        <f>'Интерактивный прайс-лист'!$F$26*VLOOKUP(G52,last!$B$1:$C$1706,2,0)</f>
        <v>494</v>
      </c>
      <c r="H56" s="75">
        <f>'Интерактивный прайс-лист'!$F$26*VLOOKUP(H52,last!$B$1:$C$1706,2,0)</f>
        <v>494</v>
      </c>
      <c r="I56" s="75">
        <f>'Интерактивный прайс-лист'!$F$26*VLOOKUP(I52,last!$B$1:$C$1706,2,0)</f>
        <v>494</v>
      </c>
      <c r="J56" s="76">
        <f>'Интерактивный прайс-лист'!$F$26*VLOOKUP(J52,last!$B$1:$C$1706,2,0)</f>
        <v>494</v>
      </c>
      <c r="K56" s="706"/>
      <c r="L56" s="705"/>
      <c r="M56" s="705"/>
      <c r="N56" s="705"/>
      <c r="O56" s="705"/>
      <c r="P56" s="705"/>
      <c r="Q56" s="705"/>
    </row>
    <row r="57" spans="1:17" ht="13.5" thickBot="1" x14ac:dyDescent="0.25">
      <c r="A57" s="1824" t="s">
        <v>715</v>
      </c>
      <c r="B57" s="1825"/>
      <c r="C57" s="1825"/>
      <c r="D57" s="135" t="s">
        <v>693</v>
      </c>
      <c r="E57" s="155">
        <f t="shared" ref="E57:J57" si="3">SUM(E55:E56)</f>
        <v>2170</v>
      </c>
      <c r="F57" s="155">
        <f t="shared" si="3"/>
        <v>2221</v>
      </c>
      <c r="G57" s="77">
        <f t="shared" si="3"/>
        <v>2273</v>
      </c>
      <c r="H57" s="77">
        <f t="shared" si="3"/>
        <v>2391</v>
      </c>
      <c r="I57" s="77">
        <f t="shared" si="3"/>
        <v>2472</v>
      </c>
      <c r="J57" s="78">
        <f t="shared" si="3"/>
        <v>2519</v>
      </c>
      <c r="K57" s="706"/>
      <c r="L57" s="705"/>
      <c r="M57" s="705"/>
      <c r="N57" s="705"/>
      <c r="O57" s="705"/>
      <c r="P57" s="705"/>
      <c r="Q57" s="705"/>
    </row>
    <row r="58" spans="1:17" x14ac:dyDescent="0.2">
      <c r="A58" s="705"/>
      <c r="B58" s="705"/>
      <c r="C58" s="705"/>
      <c r="D58" s="766"/>
      <c r="E58" s="706"/>
      <c r="F58" s="706"/>
      <c r="G58" s="706"/>
      <c r="H58" s="706"/>
      <c r="I58" s="706"/>
      <c r="J58" s="706"/>
      <c r="K58" s="706"/>
      <c r="L58" s="705"/>
      <c r="M58" s="705"/>
      <c r="N58" s="705"/>
      <c r="O58" s="705"/>
      <c r="P58" s="705"/>
      <c r="Q58" s="705"/>
    </row>
    <row r="59" spans="1:17" ht="13.5" thickBot="1" x14ac:dyDescent="0.25">
      <c r="A59" s="1372" t="s">
        <v>697</v>
      </c>
      <c r="B59" s="1372"/>
      <c r="C59" s="1372"/>
      <c r="D59" s="1372"/>
      <c r="E59" s="866"/>
      <c r="F59" s="866"/>
      <c r="G59" s="866"/>
      <c r="H59" s="866"/>
      <c r="I59" s="866"/>
      <c r="J59" s="866"/>
      <c r="K59" s="706"/>
      <c r="L59" s="705"/>
      <c r="M59" s="705"/>
      <c r="N59" s="705"/>
      <c r="O59" s="705"/>
      <c r="P59" s="705"/>
      <c r="Q59" s="705"/>
    </row>
    <row r="60" spans="1:17" x14ac:dyDescent="0.2">
      <c r="A60" s="1281" t="s">
        <v>12</v>
      </c>
      <c r="B60" s="74" t="s">
        <v>706</v>
      </c>
      <c r="C60" s="138" t="s">
        <v>139</v>
      </c>
      <c r="D60" s="148" t="s">
        <v>693</v>
      </c>
      <c r="E60" s="1451">
        <f>'Интерактивный прайс-лист'!$F$26*VLOOKUP($C60,last!$B$1:$C$1706,2,0)</f>
        <v>94</v>
      </c>
      <c r="F60" s="1386"/>
      <c r="G60" s="1386"/>
      <c r="H60" s="1386"/>
      <c r="I60" s="1386"/>
      <c r="J60" s="1291"/>
      <c r="K60" s="706"/>
      <c r="L60" s="705"/>
      <c r="M60" s="705"/>
      <c r="N60" s="705"/>
      <c r="O60" s="705"/>
      <c r="P60" s="705"/>
      <c r="Q60" s="705"/>
    </row>
    <row r="61" spans="1:17" x14ac:dyDescent="0.2">
      <c r="A61" s="1281"/>
      <c r="B61" s="248" t="s">
        <v>706</v>
      </c>
      <c r="C61" s="279" t="s">
        <v>1524</v>
      </c>
      <c r="D61" s="290" t="s">
        <v>693</v>
      </c>
      <c r="E61" s="1452">
        <f>'Интерактивный прайс-лист'!$F$26*VLOOKUP($C61,last!$B$1:$C$1706,2,0)</f>
        <v>267</v>
      </c>
      <c r="F61" s="1395"/>
      <c r="G61" s="1395"/>
      <c r="H61" s="1395"/>
      <c r="I61" s="1395"/>
      <c r="J61" s="1293"/>
      <c r="K61" s="706"/>
      <c r="L61" s="705"/>
      <c r="M61" s="705"/>
      <c r="N61" s="705"/>
      <c r="O61" s="705"/>
      <c r="P61" s="705"/>
      <c r="Q61" s="705"/>
    </row>
    <row r="62" spans="1:17" x14ac:dyDescent="0.2">
      <c r="A62" s="1262"/>
      <c r="B62" s="67" t="s">
        <v>10</v>
      </c>
      <c r="C62" s="139" t="s">
        <v>153</v>
      </c>
      <c r="D62" s="149" t="s">
        <v>693</v>
      </c>
      <c r="E62" s="1452">
        <f>'Интерактивный прайс-лист'!$F$26*VLOOKUP($C62,last!$B$1:$C$1706,2,0)</f>
        <v>216</v>
      </c>
      <c r="F62" s="1395"/>
      <c r="G62" s="1395"/>
      <c r="H62" s="1395"/>
      <c r="I62" s="1395"/>
      <c r="J62" s="1293"/>
      <c r="K62" s="706"/>
      <c r="L62" s="705"/>
      <c r="M62" s="705"/>
      <c r="N62" s="705"/>
      <c r="O62" s="705"/>
      <c r="P62" s="705"/>
      <c r="Q62" s="705"/>
    </row>
    <row r="63" spans="1:17" ht="13.5" thickBot="1" x14ac:dyDescent="0.25">
      <c r="A63" s="1370"/>
      <c r="B63" s="101" t="s">
        <v>708</v>
      </c>
      <c r="C63" s="82" t="s">
        <v>152</v>
      </c>
      <c r="D63" s="135" t="s">
        <v>693</v>
      </c>
      <c r="E63" s="1453">
        <f>'Интерактивный прайс-лист'!$F$26*VLOOKUP($C63,last!$B$1:$C$1706,2,0)</f>
        <v>216</v>
      </c>
      <c r="F63" s="1413"/>
      <c r="G63" s="1413"/>
      <c r="H63" s="1413"/>
      <c r="I63" s="1413"/>
      <c r="J63" s="1414"/>
      <c r="K63" s="706"/>
      <c r="L63" s="705"/>
      <c r="M63" s="705"/>
      <c r="N63" s="705"/>
      <c r="O63" s="703"/>
      <c r="P63" s="705"/>
      <c r="Q63" s="705"/>
    </row>
    <row r="64" spans="1:17" x14ac:dyDescent="0.2">
      <c r="A64" s="705"/>
      <c r="B64" s="705"/>
      <c r="C64" s="705"/>
      <c r="D64" s="706"/>
      <c r="E64" s="706"/>
      <c r="F64" s="706"/>
      <c r="G64" s="706"/>
      <c r="H64" s="706"/>
      <c r="I64" s="706"/>
      <c r="J64" s="706"/>
      <c r="K64" s="706"/>
      <c r="L64" s="705"/>
      <c r="M64" s="705"/>
      <c r="N64" s="705"/>
      <c r="O64" s="703"/>
      <c r="P64" s="705"/>
      <c r="Q64" s="705"/>
    </row>
    <row r="65" spans="1:17" x14ac:dyDescent="0.2">
      <c r="A65" s="705"/>
      <c r="B65" s="705"/>
      <c r="C65" s="705"/>
      <c r="D65" s="706"/>
      <c r="E65" s="706"/>
      <c r="F65" s="706"/>
      <c r="G65" s="706"/>
      <c r="H65" s="706"/>
      <c r="I65" s="706"/>
      <c r="J65" s="706"/>
      <c r="K65" s="706"/>
      <c r="L65" s="705"/>
      <c r="M65" s="705"/>
      <c r="N65" s="705"/>
      <c r="O65" s="703"/>
      <c r="P65" s="705"/>
      <c r="Q65" s="705"/>
    </row>
    <row r="66" spans="1:17" ht="24" customHeight="1" thickBot="1" x14ac:dyDescent="0.25">
      <c r="A66" s="1805" t="s">
        <v>13</v>
      </c>
      <c r="B66" s="1805"/>
      <c r="C66" s="1805"/>
      <c r="D66" s="1805"/>
      <c r="E66" s="793"/>
      <c r="F66" s="714"/>
      <c r="G66" s="714"/>
      <c r="H66" s="714"/>
      <c r="I66" s="714"/>
      <c r="J66" s="714"/>
      <c r="K66" s="714"/>
      <c r="L66" s="715"/>
      <c r="M66" s="715"/>
      <c r="N66" s="793"/>
      <c r="O66" s="716"/>
      <c r="P66" s="793"/>
      <c r="Q66" s="793"/>
    </row>
    <row r="67" spans="1:17" x14ac:dyDescent="0.2">
      <c r="A67" s="1832" t="s">
        <v>8</v>
      </c>
      <c r="B67" s="1833"/>
      <c r="C67" s="1833"/>
      <c r="D67" s="1834"/>
      <c r="E67" s="1045"/>
      <c r="F67" s="1139" t="s">
        <v>325</v>
      </c>
      <c r="G67" s="1034" t="s">
        <v>326</v>
      </c>
      <c r="H67" s="1034" t="s">
        <v>327</v>
      </c>
      <c r="I67" s="1034" t="s">
        <v>328</v>
      </c>
      <c r="J67" s="1034" t="s">
        <v>329</v>
      </c>
      <c r="K67" s="1035" t="s">
        <v>330</v>
      </c>
      <c r="L67" s="703"/>
      <c r="M67" s="703"/>
      <c r="N67" s="705"/>
      <c r="O67" s="703"/>
      <c r="P67" s="705"/>
      <c r="Q67" s="705"/>
    </row>
    <row r="68" spans="1:17" ht="13.5" thickBot="1" x14ac:dyDescent="0.25">
      <c r="A68" s="1829" t="s">
        <v>716</v>
      </c>
      <c r="B68" s="1830"/>
      <c r="C68" s="1830"/>
      <c r="D68" s="1831"/>
      <c r="E68" s="95"/>
      <c r="F68" s="1033" t="s">
        <v>164</v>
      </c>
      <c r="G68" s="1033" t="s">
        <v>164</v>
      </c>
      <c r="H68" s="1033" t="s">
        <v>164</v>
      </c>
      <c r="I68" s="1033" t="s">
        <v>165</v>
      </c>
      <c r="J68" s="1033" t="s">
        <v>165</v>
      </c>
      <c r="K68" s="1031" t="s">
        <v>166</v>
      </c>
      <c r="L68" s="703"/>
      <c r="M68" s="703"/>
      <c r="N68" s="705"/>
      <c r="O68" s="703"/>
      <c r="P68" s="705"/>
      <c r="Q68" s="705"/>
    </row>
    <row r="69" spans="1:17" x14ac:dyDescent="0.2">
      <c r="A69" s="1281" t="s">
        <v>689</v>
      </c>
      <c r="B69" s="1269"/>
      <c r="C69" s="1269"/>
      <c r="D69" s="134" t="s">
        <v>691</v>
      </c>
      <c r="E69" s="1046"/>
      <c r="F69" s="1047">
        <v>2.2000000000000002</v>
      </c>
      <c r="G69" s="1047">
        <v>2.8</v>
      </c>
      <c r="H69" s="1047">
        <v>3.6</v>
      </c>
      <c r="I69" s="1047">
        <v>4.5</v>
      </c>
      <c r="J69" s="1047">
        <v>5.6</v>
      </c>
      <c r="K69" s="61">
        <v>7.1</v>
      </c>
      <c r="L69" s="703"/>
      <c r="M69" s="703"/>
      <c r="N69" s="705"/>
      <c r="O69" s="703"/>
      <c r="P69" s="705"/>
      <c r="Q69" s="705"/>
    </row>
    <row r="70" spans="1:17" x14ac:dyDescent="0.2">
      <c r="A70" s="1262" t="s">
        <v>700</v>
      </c>
      <c r="B70" s="1263"/>
      <c r="C70" s="1263"/>
      <c r="D70" s="88" t="s">
        <v>691</v>
      </c>
      <c r="E70" s="1042"/>
      <c r="F70" s="1043">
        <v>2.5</v>
      </c>
      <c r="G70" s="1043">
        <v>3.2</v>
      </c>
      <c r="H70" s="1043">
        <v>4</v>
      </c>
      <c r="I70" s="1043">
        <v>4</v>
      </c>
      <c r="J70" s="1043">
        <v>6.3</v>
      </c>
      <c r="K70" s="65">
        <v>8</v>
      </c>
      <c r="L70" s="703"/>
      <c r="M70" s="703"/>
      <c r="N70" s="705"/>
      <c r="O70" s="703"/>
      <c r="P70" s="705"/>
      <c r="Q70" s="705"/>
    </row>
    <row r="71" spans="1:17" x14ac:dyDescent="0.2">
      <c r="A71" s="1262" t="s">
        <v>702</v>
      </c>
      <c r="B71" s="1263"/>
      <c r="C71" s="1263"/>
      <c r="D71" s="88" t="s">
        <v>693</v>
      </c>
      <c r="E71" s="364"/>
      <c r="F71" s="1027">
        <f>'Интерактивный прайс-лист'!$F$26*VLOOKUP(F67,last!$B$1:$C$1706,2,0)</f>
        <v>2122</v>
      </c>
      <c r="G71" s="1027">
        <f>'Интерактивный прайс-лист'!$F$26*VLOOKUP(G67,last!$B$1:$C$1706,2,0)</f>
        <v>2175</v>
      </c>
      <c r="H71" s="1027">
        <f>'Интерактивный прайс-лист'!$F$26*VLOOKUP(H67,last!$B$1:$C$1706,2,0)</f>
        <v>2251</v>
      </c>
      <c r="I71" s="1027">
        <f>'Интерактивный прайс-лист'!$F$26*VLOOKUP(I67,last!$B$1:$C$1706,2,0)</f>
        <v>2322</v>
      </c>
      <c r="J71" s="1027">
        <f>'Интерактивный прайс-лист'!$F$26*VLOOKUP(J67,last!$B$1:$C$1706,2,0)</f>
        <v>2360</v>
      </c>
      <c r="K71" s="1028">
        <f>'Интерактивный прайс-лист'!$F$26*VLOOKUP(K67,last!$B$1:$C$1706,2,0)</f>
        <v>2402</v>
      </c>
      <c r="L71" s="703"/>
      <c r="M71" s="703"/>
      <c r="N71" s="705"/>
      <c r="O71" s="703"/>
      <c r="P71" s="705"/>
      <c r="Q71" s="705"/>
    </row>
    <row r="72" spans="1:17" x14ac:dyDescent="0.2">
      <c r="A72" s="1262" t="s">
        <v>716</v>
      </c>
      <c r="B72" s="1263"/>
      <c r="C72" s="111" t="s">
        <v>14</v>
      </c>
      <c r="D72" s="88" t="s">
        <v>693</v>
      </c>
      <c r="E72" s="364"/>
      <c r="F72" s="1027">
        <f>'Интерактивный прайс-лист'!$F$26*VLOOKUP(F68,last!$B$1:$C$1706,2,0)</f>
        <v>507</v>
      </c>
      <c r="G72" s="1027">
        <f>'Интерактивный прайс-лист'!$F$26*VLOOKUP(G68,last!$B$1:$C$1706,2,0)</f>
        <v>507</v>
      </c>
      <c r="H72" s="1027">
        <f>'Интерактивный прайс-лист'!$F$26*VLOOKUP(H68,last!$B$1:$C$1706,2,0)</f>
        <v>507</v>
      </c>
      <c r="I72" s="1027">
        <f>'Интерактивный прайс-лист'!$F$26*VLOOKUP(I68,last!$B$1:$C$1706,2,0)</f>
        <v>628</v>
      </c>
      <c r="J72" s="1027">
        <f>'Интерактивный прайс-лист'!$F$26*VLOOKUP(J68,last!$B$1:$C$1706,2,0)</f>
        <v>628</v>
      </c>
      <c r="K72" s="1028">
        <f>'Интерактивный прайс-лист'!$F$26*VLOOKUP(K68,last!$B$1:$C$1706,2,0)</f>
        <v>723</v>
      </c>
      <c r="L72" s="703"/>
      <c r="M72" s="703"/>
      <c r="N72" s="705"/>
      <c r="O72" s="703"/>
      <c r="P72" s="705"/>
      <c r="Q72" s="705"/>
    </row>
    <row r="73" spans="1:17" ht="13.5" thickBot="1" x14ac:dyDescent="0.25">
      <c r="A73" s="1302" t="s">
        <v>715</v>
      </c>
      <c r="B73" s="1304"/>
      <c r="C73" s="1304"/>
      <c r="D73" s="135" t="s">
        <v>693</v>
      </c>
      <c r="E73" s="1038"/>
      <c r="F73" s="1039">
        <f t="shared" ref="F73:K73" si="4">SUM(F71:F72)</f>
        <v>2629</v>
      </c>
      <c r="G73" s="1039">
        <f t="shared" si="4"/>
        <v>2682</v>
      </c>
      <c r="H73" s="1039">
        <f t="shared" si="4"/>
        <v>2758</v>
      </c>
      <c r="I73" s="1039">
        <f t="shared" si="4"/>
        <v>2950</v>
      </c>
      <c r="J73" s="1039">
        <f t="shared" si="4"/>
        <v>2988</v>
      </c>
      <c r="K73" s="1040">
        <f t="shared" si="4"/>
        <v>3125</v>
      </c>
      <c r="L73" s="703"/>
      <c r="M73" s="703"/>
      <c r="N73" s="705"/>
      <c r="O73" s="703"/>
      <c r="P73" s="705"/>
      <c r="Q73" s="705"/>
    </row>
    <row r="74" spans="1:17" x14ac:dyDescent="0.2">
      <c r="A74" s="705"/>
      <c r="B74" s="705"/>
      <c r="C74" s="705"/>
      <c r="D74" s="706"/>
      <c r="E74" s="706"/>
      <c r="F74" s="706"/>
      <c r="G74" s="706"/>
      <c r="H74" s="706"/>
      <c r="I74" s="706"/>
      <c r="J74" s="706"/>
      <c r="K74" s="706"/>
      <c r="L74" s="703"/>
      <c r="M74" s="703"/>
      <c r="N74" s="705"/>
      <c r="O74" s="703"/>
      <c r="P74" s="705"/>
      <c r="Q74" s="705"/>
    </row>
    <row r="75" spans="1:17" ht="13.5" thickBot="1" x14ac:dyDescent="0.25">
      <c r="A75" s="1372" t="s">
        <v>697</v>
      </c>
      <c r="B75" s="1372"/>
      <c r="C75" s="1372"/>
      <c r="D75" s="1372"/>
      <c r="E75" s="718"/>
      <c r="F75" s="718"/>
      <c r="G75" s="718"/>
      <c r="H75" s="718"/>
      <c r="I75" s="718"/>
      <c r="J75" s="718"/>
      <c r="K75" s="718"/>
      <c r="L75" s="703"/>
      <c r="M75" s="703"/>
      <c r="N75" s="705"/>
      <c r="O75" s="703"/>
      <c r="P75" s="705"/>
      <c r="Q75" s="705"/>
    </row>
    <row r="76" spans="1:17" x14ac:dyDescent="0.2">
      <c r="A76" s="1826" t="s">
        <v>15</v>
      </c>
      <c r="B76" s="867" t="s">
        <v>16</v>
      </c>
      <c r="C76" s="109" t="s">
        <v>139</v>
      </c>
      <c r="D76" s="456" t="s">
        <v>693</v>
      </c>
      <c r="E76" s="868"/>
      <c r="F76" s="1290">
        <f>'Интерактивный прайс-лист'!$F$26*VLOOKUP($C76,last!$B$1:$C$1706,2,0)</f>
        <v>94</v>
      </c>
      <c r="G76" s="1386"/>
      <c r="H76" s="1386"/>
      <c r="I76" s="1386"/>
      <c r="J76" s="1386"/>
      <c r="K76" s="1291"/>
      <c r="L76" s="703"/>
      <c r="M76" s="703"/>
      <c r="N76" s="705"/>
      <c r="O76" s="703"/>
      <c r="P76" s="705"/>
      <c r="Q76" s="705"/>
    </row>
    <row r="77" spans="1:17" x14ac:dyDescent="0.2">
      <c r="A77" s="1578"/>
      <c r="B77" s="248" t="s">
        <v>706</v>
      </c>
      <c r="C77" s="279" t="s">
        <v>1524</v>
      </c>
      <c r="D77" s="290" t="s">
        <v>693</v>
      </c>
      <c r="E77" s="869"/>
      <c r="F77" s="1292">
        <f>'Интерактивный прайс-лист'!$F$26*VLOOKUP($C77,last!$B$1:$C$1706,2,0)</f>
        <v>267</v>
      </c>
      <c r="G77" s="1395"/>
      <c r="H77" s="1395"/>
      <c r="I77" s="1395"/>
      <c r="J77" s="1395"/>
      <c r="K77" s="1293"/>
      <c r="L77" s="703"/>
      <c r="M77" s="703"/>
      <c r="N77" s="705"/>
      <c r="O77" s="703"/>
      <c r="P77" s="705"/>
      <c r="Q77" s="705"/>
    </row>
    <row r="78" spans="1:17" x14ac:dyDescent="0.2">
      <c r="A78" s="1574"/>
      <c r="B78" s="252" t="s">
        <v>17</v>
      </c>
      <c r="C78" s="1125" t="s">
        <v>151</v>
      </c>
      <c r="D78" s="88" t="s">
        <v>693</v>
      </c>
      <c r="E78" s="869"/>
      <c r="F78" s="1292" t="e">
        <f>'Интерактивный прайс-лист'!$F$26*VLOOKUP($C78,last!$B$1:$C$1706,2,0)</f>
        <v>#N/A</v>
      </c>
      <c r="G78" s="1395"/>
      <c r="H78" s="1395"/>
      <c r="I78" s="1395"/>
      <c r="J78" s="1395"/>
      <c r="K78" s="1293"/>
      <c r="L78" s="703"/>
      <c r="M78" s="703"/>
      <c r="N78" s="705"/>
      <c r="O78" s="703"/>
      <c r="P78" s="705"/>
      <c r="Q78" s="705"/>
    </row>
    <row r="79" spans="1:17" ht="13.5" thickBot="1" x14ac:dyDescent="0.25">
      <c r="A79" s="1827"/>
      <c r="B79" s="256" t="s">
        <v>907</v>
      </c>
      <c r="C79" s="114" t="s">
        <v>150</v>
      </c>
      <c r="D79" s="115" t="s">
        <v>693</v>
      </c>
      <c r="E79" s="870"/>
      <c r="F79" s="1426">
        <f>'Интерактивный прайс-лист'!$F$26*VLOOKUP($C79,last!$B$1:$C$1706,2,0)</f>
        <v>362</v>
      </c>
      <c r="G79" s="1413"/>
      <c r="H79" s="1413"/>
      <c r="I79" s="1413"/>
      <c r="J79" s="1413"/>
      <c r="K79" s="1414"/>
      <c r="L79" s="703"/>
      <c r="M79" s="703"/>
      <c r="N79" s="705"/>
      <c r="O79" s="703"/>
      <c r="P79" s="705"/>
      <c r="Q79" s="705"/>
    </row>
    <row r="80" spans="1:17" x14ac:dyDescent="0.2">
      <c r="A80" s="705"/>
      <c r="B80" s="705"/>
      <c r="C80" s="705"/>
      <c r="D80" s="706"/>
      <c r="E80" s="706"/>
      <c r="F80" s="706"/>
      <c r="G80" s="706"/>
      <c r="H80" s="706"/>
      <c r="I80" s="706"/>
      <c r="J80" s="706"/>
      <c r="K80" s="706"/>
      <c r="L80" s="703"/>
      <c r="M80" s="703"/>
      <c r="N80" s="705"/>
      <c r="O80" s="703"/>
      <c r="P80" s="705"/>
      <c r="Q80" s="705"/>
    </row>
    <row r="81" spans="1:17" x14ac:dyDescent="0.2">
      <c r="A81" s="705"/>
      <c r="B81" s="705"/>
      <c r="C81" s="705"/>
      <c r="D81" s="706"/>
      <c r="E81" s="708"/>
      <c r="F81" s="708"/>
      <c r="G81" s="708"/>
      <c r="H81" s="708"/>
      <c r="I81" s="708"/>
      <c r="J81" s="708"/>
      <c r="K81" s="708"/>
      <c r="L81" s="705"/>
      <c r="M81" s="705"/>
      <c r="N81" s="705"/>
      <c r="O81" s="703"/>
      <c r="P81" s="705"/>
      <c r="Q81" s="705"/>
    </row>
    <row r="82" spans="1:17" ht="24" customHeight="1" thickBot="1" x14ac:dyDescent="0.25">
      <c r="A82" s="1828" t="s">
        <v>18</v>
      </c>
      <c r="B82" s="1828"/>
      <c r="C82" s="1828"/>
      <c r="D82" s="1828"/>
      <c r="E82" s="793"/>
      <c r="F82" s="793"/>
      <c r="G82" s="793"/>
      <c r="H82" s="793"/>
      <c r="I82" s="793"/>
      <c r="J82" s="714"/>
      <c r="K82" s="714"/>
      <c r="L82" s="715"/>
      <c r="M82" s="715"/>
      <c r="N82" s="715"/>
      <c r="O82" s="715"/>
      <c r="P82" s="715"/>
      <c r="Q82" s="715"/>
    </row>
    <row r="83" spans="1:17" x14ac:dyDescent="0.2">
      <c r="A83" s="1832" t="s">
        <v>8</v>
      </c>
      <c r="B83" s="1833"/>
      <c r="C83" s="1833"/>
      <c r="D83" s="1834"/>
      <c r="E83" s="52"/>
      <c r="F83" s="52"/>
      <c r="G83" s="52" t="s">
        <v>337</v>
      </c>
      <c r="H83" s="52" t="s">
        <v>338</v>
      </c>
      <c r="I83" s="52" t="s">
        <v>339</v>
      </c>
      <c r="J83" s="52"/>
      <c r="K83" s="53" t="s">
        <v>340</v>
      </c>
      <c r="L83" s="705"/>
      <c r="M83" s="705"/>
      <c r="N83" s="705"/>
      <c r="O83" s="705"/>
      <c r="P83" s="705"/>
      <c r="Q83" s="705"/>
    </row>
    <row r="84" spans="1:17" ht="13.5" thickBot="1" x14ac:dyDescent="0.25">
      <c r="A84" s="1829" t="s">
        <v>716</v>
      </c>
      <c r="B84" s="1830"/>
      <c r="C84" s="1830"/>
      <c r="D84" s="1831"/>
      <c r="E84" s="56"/>
      <c r="F84" s="56"/>
      <c r="G84" s="56" t="s">
        <v>173</v>
      </c>
      <c r="H84" s="56" t="s">
        <v>173</v>
      </c>
      <c r="I84" s="56" t="s">
        <v>173</v>
      </c>
      <c r="J84" s="56"/>
      <c r="K84" s="57" t="s">
        <v>174</v>
      </c>
      <c r="L84" s="705"/>
      <c r="M84" s="705"/>
      <c r="N84" s="705"/>
      <c r="O84" s="705"/>
      <c r="P84" s="705"/>
      <c r="Q84" s="705"/>
    </row>
    <row r="85" spans="1:17" x14ac:dyDescent="0.2">
      <c r="A85" s="1546" t="s">
        <v>689</v>
      </c>
      <c r="B85" s="1547"/>
      <c r="C85" s="1547"/>
      <c r="D85" s="290" t="s">
        <v>691</v>
      </c>
      <c r="E85" s="386"/>
      <c r="F85" s="386"/>
      <c r="G85" s="386">
        <v>2.8</v>
      </c>
      <c r="H85" s="386">
        <v>3.6</v>
      </c>
      <c r="I85" s="386">
        <v>4.5</v>
      </c>
      <c r="J85" s="386"/>
      <c r="K85" s="387">
        <v>7.1</v>
      </c>
      <c r="L85" s="705"/>
      <c r="M85" s="705"/>
      <c r="N85" s="705"/>
      <c r="O85" s="705"/>
      <c r="P85" s="705"/>
      <c r="Q85" s="705"/>
    </row>
    <row r="86" spans="1:17" x14ac:dyDescent="0.2">
      <c r="A86" s="1481" t="s">
        <v>700</v>
      </c>
      <c r="B86" s="1545"/>
      <c r="C86" s="1545"/>
      <c r="D86" s="232" t="s">
        <v>691</v>
      </c>
      <c r="E86" s="359"/>
      <c r="F86" s="359"/>
      <c r="G86" s="359">
        <v>3.2</v>
      </c>
      <c r="H86" s="359">
        <v>4</v>
      </c>
      <c r="I86" s="359">
        <v>5</v>
      </c>
      <c r="J86" s="359"/>
      <c r="K86" s="360">
        <v>8</v>
      </c>
      <c r="L86" s="705"/>
      <c r="M86" s="705"/>
      <c r="N86" s="705"/>
      <c r="O86" s="705"/>
      <c r="P86" s="705"/>
      <c r="Q86" s="705"/>
    </row>
    <row r="87" spans="1:17" x14ac:dyDescent="0.2">
      <c r="A87" s="1481" t="s">
        <v>702</v>
      </c>
      <c r="B87" s="1545"/>
      <c r="C87" s="1545"/>
      <c r="D87" s="232" t="s">
        <v>693</v>
      </c>
      <c r="E87" s="75"/>
      <c r="F87" s="75"/>
      <c r="G87" s="75">
        <f>'Интерактивный прайс-лист'!$F$26*VLOOKUP(G83,last!$B$1:$C$1706,2,0)</f>
        <v>2220</v>
      </c>
      <c r="H87" s="75">
        <f>'Интерактивный прайс-лист'!$F$26*VLOOKUP(H83,last!$B$1:$C$1706,2,0)</f>
        <v>2372</v>
      </c>
      <c r="I87" s="75">
        <f>'Интерактивный прайс-лист'!$F$26*VLOOKUP(I83,last!$B$1:$C$1706,2,0)</f>
        <v>2419</v>
      </c>
      <c r="J87" s="75"/>
      <c r="K87" s="76">
        <f>'Интерактивный прайс-лист'!$F$26*VLOOKUP(K83,last!$B$1:$C$1706,2,0)</f>
        <v>2715</v>
      </c>
      <c r="L87" s="705"/>
      <c r="M87" s="705"/>
      <c r="N87" s="705"/>
      <c r="O87" s="705"/>
      <c r="P87" s="705"/>
      <c r="Q87" s="705"/>
    </row>
    <row r="88" spans="1:17" x14ac:dyDescent="0.2">
      <c r="A88" s="1481" t="s">
        <v>716</v>
      </c>
      <c r="B88" s="1545"/>
      <c r="C88" s="111" t="s">
        <v>19</v>
      </c>
      <c r="D88" s="232" t="s">
        <v>693</v>
      </c>
      <c r="E88" s="75"/>
      <c r="F88" s="75"/>
      <c r="G88" s="75">
        <f>'Интерактивный прайс-лист'!$F$26*VLOOKUP(G84,last!$B$1:$C$1706,2,0)</f>
        <v>458</v>
      </c>
      <c r="H88" s="75">
        <f>'Интерактивный прайс-лист'!$F$26*VLOOKUP(H84,last!$B$1:$C$1706,2,0)</f>
        <v>458</v>
      </c>
      <c r="I88" s="75">
        <f>'Интерактивный прайс-лист'!$F$26*VLOOKUP(I84,last!$B$1:$C$1706,2,0)</f>
        <v>458</v>
      </c>
      <c r="J88" s="75"/>
      <c r="K88" s="76">
        <f>'Интерактивный прайс-лист'!$F$26*VLOOKUP(K84,last!$B$1:$C$1706,2,0)</f>
        <v>507</v>
      </c>
      <c r="L88" s="705"/>
      <c r="M88" s="705"/>
      <c r="N88" s="705"/>
      <c r="O88" s="705"/>
      <c r="P88" s="705"/>
      <c r="Q88" s="705"/>
    </row>
    <row r="89" spans="1:17" ht="13.5" thickBot="1" x14ac:dyDescent="0.25">
      <c r="A89" s="1824" t="s">
        <v>715</v>
      </c>
      <c r="B89" s="1825"/>
      <c r="C89" s="1825"/>
      <c r="D89" s="135" t="s">
        <v>693</v>
      </c>
      <c r="E89" s="77"/>
      <c r="F89" s="77"/>
      <c r="G89" s="77">
        <f>SUM(G87:G88)</f>
        <v>2678</v>
      </c>
      <c r="H89" s="411">
        <f>SUM(H87:H88)</f>
        <v>2830</v>
      </c>
      <c r="I89" s="77">
        <f>SUM(I87:I88)</f>
        <v>2877</v>
      </c>
      <c r="J89" s="77"/>
      <c r="K89" s="78">
        <f>SUM(K87:K88)</f>
        <v>3222</v>
      </c>
      <c r="L89" s="705"/>
      <c r="M89" s="705"/>
      <c r="N89" s="705"/>
      <c r="O89" s="705"/>
      <c r="P89" s="705"/>
      <c r="Q89" s="705"/>
    </row>
    <row r="90" spans="1:17" x14ac:dyDescent="0.2">
      <c r="A90" s="705"/>
      <c r="B90" s="705"/>
      <c r="C90" s="705"/>
      <c r="D90" s="706"/>
      <c r="E90" s="706"/>
      <c r="F90" s="706"/>
      <c r="G90" s="706"/>
      <c r="H90" s="706"/>
      <c r="I90" s="706"/>
      <c r="J90" s="706"/>
      <c r="K90" s="706"/>
      <c r="L90" s="705"/>
      <c r="M90" s="705"/>
      <c r="N90" s="705"/>
      <c r="O90" s="705"/>
      <c r="P90" s="705"/>
      <c r="Q90" s="705"/>
    </row>
    <row r="91" spans="1:17" ht="13.5" thickBot="1" x14ac:dyDescent="0.25">
      <c r="A91" s="1372" t="s">
        <v>697</v>
      </c>
      <c r="B91" s="1372"/>
      <c r="C91" s="1372"/>
      <c r="D91" s="1372"/>
      <c r="E91" s="717"/>
      <c r="F91" s="717"/>
      <c r="G91" s="717"/>
      <c r="H91" s="717"/>
      <c r="I91" s="717"/>
      <c r="J91" s="717"/>
      <c r="K91" s="717"/>
      <c r="L91" s="705"/>
      <c r="M91" s="705"/>
      <c r="N91" s="705"/>
      <c r="O91" s="705"/>
      <c r="P91" s="705"/>
      <c r="Q91" s="705"/>
    </row>
    <row r="92" spans="1:17" x14ac:dyDescent="0.2">
      <c r="A92" s="1826" t="s">
        <v>15</v>
      </c>
      <c r="B92" s="867" t="s">
        <v>706</v>
      </c>
      <c r="C92" s="239" t="s">
        <v>139</v>
      </c>
      <c r="D92" s="316" t="s">
        <v>693</v>
      </c>
      <c r="E92" s="688"/>
      <c r="F92" s="689"/>
      <c r="G92" s="1290">
        <f>'Интерактивный прайс-лист'!$F$26*VLOOKUP($C92,last!$B$1:$C$1706,2,0)</f>
        <v>94</v>
      </c>
      <c r="H92" s="1386"/>
      <c r="I92" s="1386"/>
      <c r="J92" s="1386"/>
      <c r="K92" s="1291"/>
      <c r="L92" s="705"/>
      <c r="M92" s="705"/>
      <c r="N92" s="705"/>
      <c r="O92" s="705"/>
      <c r="P92" s="705"/>
      <c r="Q92" s="705"/>
    </row>
    <row r="93" spans="1:17" x14ac:dyDescent="0.2">
      <c r="A93" s="1578"/>
      <c r="B93" s="248" t="s">
        <v>706</v>
      </c>
      <c r="C93" s="279" t="s">
        <v>1524</v>
      </c>
      <c r="D93" s="290" t="s">
        <v>693</v>
      </c>
      <c r="E93" s="690"/>
      <c r="F93" s="691"/>
      <c r="G93" s="1292">
        <f>'Интерактивный прайс-лист'!$F$26*VLOOKUP($C93,last!$B$1:$C$1706,2,0)</f>
        <v>267</v>
      </c>
      <c r="H93" s="1395"/>
      <c r="I93" s="1395"/>
      <c r="J93" s="1395"/>
      <c r="K93" s="1293"/>
      <c r="L93" s="705"/>
      <c r="M93" s="705"/>
      <c r="N93" s="705"/>
      <c r="O93" s="705"/>
      <c r="P93" s="705"/>
      <c r="Q93" s="705"/>
    </row>
    <row r="94" spans="1:17" x14ac:dyDescent="0.2">
      <c r="A94" s="1574"/>
      <c r="B94" s="252" t="s">
        <v>10</v>
      </c>
      <c r="C94" s="242" t="s">
        <v>144</v>
      </c>
      <c r="D94" s="232" t="s">
        <v>693</v>
      </c>
      <c r="E94" s="690"/>
      <c r="F94" s="691"/>
      <c r="G94" s="1292" t="e">
        <f>'Интерактивный прайс-лист'!$F$26*VLOOKUP($C94,last!$B$1:$C$1706,2,0)</f>
        <v>#N/A</v>
      </c>
      <c r="H94" s="1395"/>
      <c r="I94" s="1395"/>
      <c r="J94" s="1395"/>
      <c r="K94" s="1293"/>
      <c r="L94" s="705"/>
      <c r="M94" s="705"/>
      <c r="N94" s="705"/>
      <c r="O94" s="705"/>
      <c r="P94" s="705"/>
      <c r="Q94" s="705"/>
    </row>
    <row r="95" spans="1:17" ht="13.5" thickBot="1" x14ac:dyDescent="0.25">
      <c r="A95" s="1827"/>
      <c r="B95" s="256" t="s">
        <v>708</v>
      </c>
      <c r="C95" s="261" t="s">
        <v>142</v>
      </c>
      <c r="D95" s="407" t="s">
        <v>693</v>
      </c>
      <c r="E95" s="865"/>
      <c r="F95" s="692"/>
      <c r="G95" s="1426">
        <f>'Интерактивный прайс-лист'!$F$26*VLOOKUP($C95,last!$B$1:$C$1706,2,0)</f>
        <v>370</v>
      </c>
      <c r="H95" s="1413"/>
      <c r="I95" s="1413"/>
      <c r="J95" s="1413"/>
      <c r="K95" s="1414"/>
      <c r="L95" s="705"/>
      <c r="M95" s="705"/>
      <c r="N95" s="705"/>
      <c r="O95" s="705"/>
      <c r="P95" s="705"/>
      <c r="Q95" s="705"/>
    </row>
    <row r="96" spans="1:17" x14ac:dyDescent="0.2">
      <c r="A96" s="705"/>
      <c r="B96" s="705"/>
      <c r="C96" s="705"/>
      <c r="D96" s="706"/>
      <c r="E96" s="706"/>
      <c r="F96" s="706"/>
      <c r="G96" s="706"/>
      <c r="H96" s="706"/>
      <c r="I96" s="706"/>
      <c r="J96" s="706"/>
      <c r="K96" s="706"/>
      <c r="L96" s="705"/>
      <c r="M96" s="705"/>
      <c r="N96" s="705"/>
      <c r="O96" s="703"/>
      <c r="P96" s="705"/>
      <c r="Q96" s="705"/>
    </row>
    <row r="97" spans="1:17" x14ac:dyDescent="0.2">
      <c r="A97" s="705"/>
      <c r="B97" s="705"/>
      <c r="C97" s="705"/>
      <c r="D97" s="706"/>
      <c r="E97" s="706"/>
      <c r="F97" s="706"/>
      <c r="G97" s="706"/>
      <c r="H97" s="706"/>
      <c r="I97" s="706"/>
      <c r="J97" s="706"/>
      <c r="K97" s="706"/>
      <c r="L97" s="705"/>
      <c r="M97" s="705"/>
      <c r="N97" s="705"/>
      <c r="O97" s="703"/>
      <c r="P97" s="705"/>
      <c r="Q97" s="705"/>
    </row>
    <row r="98" spans="1:17" ht="24" customHeight="1" thickBot="1" x14ac:dyDescent="0.25">
      <c r="A98" s="1805" t="s">
        <v>21</v>
      </c>
      <c r="B98" s="1805"/>
      <c r="C98" s="1805"/>
      <c r="D98" s="1805"/>
      <c r="E98" s="793"/>
      <c r="F98" s="793"/>
      <c r="G98" s="793"/>
      <c r="H98" s="714"/>
      <c r="I98" s="714"/>
      <c r="J98" s="714"/>
      <c r="K98" s="714"/>
      <c r="L98" s="715"/>
      <c r="M98" s="715"/>
      <c r="N98" s="715"/>
      <c r="O98" s="716"/>
      <c r="P98" s="715"/>
      <c r="Q98" s="715"/>
    </row>
    <row r="99" spans="1:17" ht="13.5" thickBot="1" x14ac:dyDescent="0.25">
      <c r="A99" s="1767" t="s">
        <v>8</v>
      </c>
      <c r="B99" s="1744"/>
      <c r="C99" s="1744"/>
      <c r="D99" s="1804"/>
      <c r="E99" s="412"/>
      <c r="F99" s="412" t="s">
        <v>332</v>
      </c>
      <c r="G99" s="196" t="s">
        <v>333</v>
      </c>
      <c r="H99" s="706"/>
      <c r="I99" s="706"/>
      <c r="J99" s="706"/>
      <c r="K99" s="706"/>
      <c r="L99" s="705"/>
      <c r="M99" s="705"/>
      <c r="N99" s="705"/>
      <c r="O99" s="703"/>
      <c r="P99" s="705"/>
      <c r="Q99" s="705"/>
    </row>
    <row r="100" spans="1:17" x14ac:dyDescent="0.2">
      <c r="A100" s="1281" t="s">
        <v>689</v>
      </c>
      <c r="B100" s="1269"/>
      <c r="C100" s="1269"/>
      <c r="D100" s="148" t="s">
        <v>691</v>
      </c>
      <c r="E100" s="153"/>
      <c r="F100" s="153">
        <v>2.2000000000000002</v>
      </c>
      <c r="G100" s="61">
        <v>2.8</v>
      </c>
      <c r="H100" s="706"/>
      <c r="I100" s="706"/>
      <c r="J100" s="706"/>
      <c r="K100" s="706"/>
      <c r="L100" s="705"/>
      <c r="M100" s="705"/>
      <c r="N100" s="705"/>
      <c r="O100" s="703"/>
      <c r="P100" s="705"/>
      <c r="Q100" s="705"/>
    </row>
    <row r="101" spans="1:17" x14ac:dyDescent="0.2">
      <c r="A101" s="1262" t="s">
        <v>700</v>
      </c>
      <c r="B101" s="1263"/>
      <c r="C101" s="1263"/>
      <c r="D101" s="149" t="s">
        <v>691</v>
      </c>
      <c r="E101" s="154"/>
      <c r="F101" s="154">
        <v>2.5</v>
      </c>
      <c r="G101" s="65">
        <v>3.2</v>
      </c>
      <c r="H101" s="706"/>
      <c r="I101" s="706"/>
      <c r="J101" s="706"/>
      <c r="K101" s="706"/>
      <c r="L101" s="705"/>
      <c r="M101" s="705"/>
      <c r="N101" s="705"/>
      <c r="O101" s="703"/>
      <c r="P101" s="705"/>
      <c r="Q101" s="705"/>
    </row>
    <row r="102" spans="1:17" ht="13.5" thickBot="1" x14ac:dyDescent="0.25">
      <c r="A102" s="1819" t="s">
        <v>8</v>
      </c>
      <c r="B102" s="1820"/>
      <c r="C102" s="1820"/>
      <c r="D102" s="115" t="s">
        <v>693</v>
      </c>
      <c r="E102" s="155"/>
      <c r="F102" s="155">
        <f>'Интерактивный прайс-лист'!$F$26*VLOOKUP(F99,last!$B$1:$C$1706,2,0)</f>
        <v>1135</v>
      </c>
      <c r="G102" s="78">
        <f>'Интерактивный прайс-лист'!$F$26*VLOOKUP(G99,last!$B$1:$C$1706,2,0)</f>
        <v>1157</v>
      </c>
      <c r="H102" s="706"/>
      <c r="I102" s="706"/>
      <c r="J102" s="706"/>
      <c r="K102" s="706"/>
      <c r="L102" s="705"/>
      <c r="M102" s="705"/>
      <c r="N102" s="705"/>
      <c r="O102" s="703"/>
      <c r="P102" s="705"/>
      <c r="Q102" s="705"/>
    </row>
    <row r="103" spans="1:17" x14ac:dyDescent="0.2">
      <c r="A103" s="705"/>
      <c r="B103" s="705"/>
      <c r="C103" s="705"/>
      <c r="D103" s="706"/>
      <c r="E103" s="706"/>
      <c r="F103" s="705"/>
      <c r="G103" s="705"/>
      <c r="H103" s="706"/>
      <c r="I103" s="706"/>
      <c r="J103" s="706"/>
      <c r="K103" s="706"/>
      <c r="L103" s="705"/>
      <c r="M103" s="705"/>
      <c r="N103" s="705"/>
      <c r="O103" s="703"/>
      <c r="P103" s="705"/>
      <c r="Q103" s="705"/>
    </row>
    <row r="104" spans="1:17" ht="13.5" thickBot="1" x14ac:dyDescent="0.25">
      <c r="A104" s="1372" t="s">
        <v>697</v>
      </c>
      <c r="B104" s="1372"/>
      <c r="C104" s="1372"/>
      <c r="D104" s="1372"/>
      <c r="E104" s="871"/>
      <c r="F104" s="718"/>
      <c r="G104" s="718"/>
      <c r="H104" s="706"/>
      <c r="I104" s="706"/>
      <c r="J104" s="706"/>
      <c r="K104" s="706"/>
      <c r="L104" s="705"/>
      <c r="M104" s="705"/>
      <c r="N104" s="705"/>
      <c r="O104" s="703"/>
      <c r="P104" s="705"/>
      <c r="Q104" s="705"/>
    </row>
    <row r="105" spans="1:17" x14ac:dyDescent="0.2">
      <c r="A105" s="1447" t="s">
        <v>726</v>
      </c>
      <c r="B105" s="541" t="s">
        <v>706</v>
      </c>
      <c r="C105" s="161" t="s">
        <v>139</v>
      </c>
      <c r="D105" s="456" t="s">
        <v>693</v>
      </c>
      <c r="E105" s="868"/>
      <c r="F105" s="1290">
        <f>'Интерактивный прайс-лист'!$F$26*VLOOKUP($C105,last!$B$1:$C$1706,2,0)</f>
        <v>94</v>
      </c>
      <c r="G105" s="1291"/>
      <c r="H105" s="706"/>
      <c r="I105" s="706"/>
      <c r="J105" s="706"/>
      <c r="K105" s="706"/>
      <c r="L105" s="705"/>
      <c r="M105" s="705"/>
      <c r="N105" s="705"/>
      <c r="O105" s="703"/>
      <c r="P105" s="705"/>
      <c r="Q105" s="705"/>
    </row>
    <row r="106" spans="1:17" x14ac:dyDescent="0.2">
      <c r="A106" s="1281"/>
      <c r="B106" s="248" t="s">
        <v>706</v>
      </c>
      <c r="C106" s="279" t="s">
        <v>1524</v>
      </c>
      <c r="D106" s="290" t="s">
        <v>693</v>
      </c>
      <c r="E106" s="869"/>
      <c r="F106" s="1292">
        <f>'Интерактивный прайс-лист'!$F$26*VLOOKUP($C106,last!$B$1:$C$1706,2,0)</f>
        <v>267</v>
      </c>
      <c r="G106" s="1293"/>
      <c r="H106" s="706"/>
      <c r="I106" s="706"/>
      <c r="J106" s="706"/>
      <c r="K106" s="706"/>
      <c r="L106" s="705"/>
      <c r="M106" s="705"/>
      <c r="N106" s="705"/>
      <c r="O106" s="703"/>
      <c r="P106" s="705"/>
      <c r="Q106" s="705"/>
    </row>
    <row r="107" spans="1:17" x14ac:dyDescent="0.2">
      <c r="A107" s="1262"/>
      <c r="B107" s="67" t="s">
        <v>10</v>
      </c>
      <c r="C107" s="139" t="s">
        <v>145</v>
      </c>
      <c r="D107" s="88" t="s">
        <v>693</v>
      </c>
      <c r="E107" s="869"/>
      <c r="F107" s="1292">
        <f>'Интерактивный прайс-лист'!$F$26*VLOOKUP($C107,last!$B$1:$C$1706,2,0)</f>
        <v>365</v>
      </c>
      <c r="G107" s="1293"/>
      <c r="H107" s="706"/>
      <c r="I107" s="706"/>
      <c r="J107" s="706"/>
      <c r="K107" s="706"/>
      <c r="L107" s="705"/>
      <c r="M107" s="705"/>
      <c r="N107" s="705"/>
      <c r="O107" s="703"/>
      <c r="P107" s="705"/>
      <c r="Q107" s="705"/>
    </row>
    <row r="108" spans="1:17" ht="13.5" thickBot="1" x14ac:dyDescent="0.25">
      <c r="A108" s="1370"/>
      <c r="B108" s="101" t="s">
        <v>708</v>
      </c>
      <c r="C108" s="82" t="s">
        <v>143</v>
      </c>
      <c r="D108" s="115" t="s">
        <v>693</v>
      </c>
      <c r="E108" s="870"/>
      <c r="F108" s="1426">
        <f>'Интерактивный прайс-лист'!$F$26*VLOOKUP($C108,last!$B$1:$C$1706,2,0)</f>
        <v>323</v>
      </c>
      <c r="G108" s="1414"/>
      <c r="H108" s="706"/>
      <c r="I108" s="706"/>
      <c r="J108" s="706"/>
      <c r="K108" s="706"/>
      <c r="L108" s="705"/>
      <c r="M108" s="705"/>
      <c r="N108" s="705"/>
      <c r="O108" s="703"/>
      <c r="P108" s="705"/>
      <c r="Q108" s="705"/>
    </row>
    <row r="109" spans="1:17" x14ac:dyDescent="0.2">
      <c r="A109" s="705"/>
      <c r="B109" s="705"/>
      <c r="C109" s="705"/>
      <c r="D109" s="706"/>
      <c r="E109" s="706"/>
      <c r="F109" s="706"/>
      <c r="G109" s="706"/>
      <c r="H109" s="706"/>
      <c r="I109" s="706"/>
      <c r="J109" s="706"/>
      <c r="K109" s="706"/>
      <c r="L109" s="705"/>
      <c r="M109" s="705"/>
      <c r="N109" s="705"/>
      <c r="O109" s="703"/>
      <c r="P109" s="705"/>
      <c r="Q109" s="705"/>
    </row>
    <row r="110" spans="1:17" ht="13.5" thickBot="1" x14ac:dyDescent="0.25">
      <c r="A110" s="705"/>
      <c r="B110" s="705"/>
      <c r="C110" s="705"/>
      <c r="D110" s="706"/>
      <c r="E110" s="706"/>
      <c r="F110" s="706"/>
      <c r="G110" s="706"/>
      <c r="H110" s="706"/>
      <c r="I110" s="706"/>
      <c r="J110" s="706"/>
      <c r="K110" s="706"/>
      <c r="L110" s="705"/>
      <c r="M110" s="705"/>
      <c r="N110" s="705"/>
      <c r="O110" s="703"/>
      <c r="P110" s="705"/>
      <c r="Q110" s="705"/>
    </row>
    <row r="111" spans="1:17" ht="13.5" thickBot="1" x14ac:dyDescent="0.25">
      <c r="A111" s="1767" t="s">
        <v>8</v>
      </c>
      <c r="B111" s="1744"/>
      <c r="C111" s="1744"/>
      <c r="D111" s="1804"/>
      <c r="E111" s="618" t="s">
        <v>1214</v>
      </c>
      <c r="F111" s="412" t="s">
        <v>1208</v>
      </c>
      <c r="G111" s="195" t="s">
        <v>1209</v>
      </c>
      <c r="H111" s="195" t="s">
        <v>1210</v>
      </c>
      <c r="I111" s="412" t="s">
        <v>1211</v>
      </c>
      <c r="J111" s="195" t="s">
        <v>1212</v>
      </c>
      <c r="K111" s="196" t="s">
        <v>1213</v>
      </c>
      <c r="L111" s="705"/>
      <c r="M111" s="705"/>
      <c r="N111" s="705"/>
      <c r="O111" s="703"/>
      <c r="P111" s="705"/>
      <c r="Q111" s="705"/>
    </row>
    <row r="112" spans="1:17" x14ac:dyDescent="0.2">
      <c r="A112" s="1281" t="s">
        <v>689</v>
      </c>
      <c r="B112" s="1269"/>
      <c r="C112" s="1269"/>
      <c r="D112" s="134" t="s">
        <v>691</v>
      </c>
      <c r="E112" s="153">
        <v>1.5</v>
      </c>
      <c r="F112" s="153">
        <v>2.2000000000000002</v>
      </c>
      <c r="G112" s="60">
        <v>2.8</v>
      </c>
      <c r="H112" s="60">
        <v>3.6</v>
      </c>
      <c r="I112" s="153">
        <v>4.5</v>
      </c>
      <c r="J112" s="60">
        <v>5.6</v>
      </c>
      <c r="K112" s="61">
        <v>7.1</v>
      </c>
      <c r="L112" s="705"/>
      <c r="M112" s="705"/>
      <c r="N112" s="705"/>
      <c r="O112" s="703"/>
      <c r="P112" s="705"/>
      <c r="Q112" s="705"/>
    </row>
    <row r="113" spans="1:17" x14ac:dyDescent="0.2">
      <c r="A113" s="1262" t="s">
        <v>700</v>
      </c>
      <c r="B113" s="1263"/>
      <c r="C113" s="1263"/>
      <c r="D113" s="88" t="s">
        <v>691</v>
      </c>
      <c r="E113" s="154">
        <v>1.7</v>
      </c>
      <c r="F113" s="154">
        <v>2.5</v>
      </c>
      <c r="G113" s="64">
        <v>3.2</v>
      </c>
      <c r="H113" s="64">
        <v>4</v>
      </c>
      <c r="I113" s="154">
        <v>5</v>
      </c>
      <c r="J113" s="64">
        <v>6.3</v>
      </c>
      <c r="K113" s="65">
        <v>8</v>
      </c>
      <c r="L113" s="705"/>
      <c r="M113" s="705"/>
      <c r="N113" s="705"/>
      <c r="O113" s="703"/>
      <c r="P113" s="705"/>
      <c r="Q113" s="705"/>
    </row>
    <row r="114" spans="1:17" ht="13.5" thickBot="1" x14ac:dyDescent="0.25">
      <c r="A114" s="1819" t="s">
        <v>8</v>
      </c>
      <c r="B114" s="1820"/>
      <c r="C114" s="1820"/>
      <c r="D114" s="115" t="s">
        <v>693</v>
      </c>
      <c r="E114" s="155">
        <f>'Интерактивный прайс-лист'!$F$26*VLOOKUP(E111,last!$B$1:$C$1706,2,0)</f>
        <v>1952</v>
      </c>
      <c r="F114" s="155">
        <f>'Интерактивный прайс-лист'!$F$26*VLOOKUP(F111,last!$B$1:$C$1706,2,0)</f>
        <v>2018</v>
      </c>
      <c r="G114" s="71">
        <f>'Интерактивный прайс-лист'!$F$26*VLOOKUP(G111,last!$B$1:$C$1706,2,0)</f>
        <v>2065</v>
      </c>
      <c r="H114" s="71">
        <f>'Интерактивный прайс-лист'!$F$26*VLOOKUP(H111,last!$B$1:$C$1706,2,0)</f>
        <v>2112</v>
      </c>
      <c r="I114" s="155">
        <f>'Интерактивный прайс-лист'!$F$26*VLOOKUP(I111,last!$B$1:$C$1706,2,0)</f>
        <v>2202</v>
      </c>
      <c r="J114" s="77">
        <f>'Интерактивный прайс-лист'!$F$26*VLOOKUP(J111,last!$B$1:$C$1706,2,0)</f>
        <v>2290</v>
      </c>
      <c r="K114" s="78">
        <f>'Интерактивный прайс-лист'!$F$26*VLOOKUP(K111,last!$B$1:$C$1706,2,0)</f>
        <v>2548</v>
      </c>
      <c r="L114" s="705"/>
      <c r="M114" s="705"/>
      <c r="N114" s="705"/>
      <c r="O114" s="703"/>
      <c r="P114" s="705"/>
      <c r="Q114" s="705"/>
    </row>
    <row r="115" spans="1:17" x14ac:dyDescent="0.2">
      <c r="A115" s="705"/>
      <c r="B115" s="705"/>
      <c r="C115" s="705"/>
      <c r="D115" s="706"/>
      <c r="E115" s="706"/>
      <c r="F115" s="706"/>
      <c r="G115" s="706"/>
      <c r="H115" s="706"/>
      <c r="I115" s="706"/>
      <c r="J115" s="706"/>
      <c r="K115" s="706"/>
      <c r="L115" s="705"/>
      <c r="M115" s="705"/>
      <c r="N115" s="705"/>
      <c r="O115" s="703"/>
      <c r="P115" s="705"/>
      <c r="Q115" s="705"/>
    </row>
    <row r="116" spans="1:17" ht="13.5" thickBot="1" x14ac:dyDescent="0.25">
      <c r="A116" s="1372" t="s">
        <v>697</v>
      </c>
      <c r="B116" s="1372"/>
      <c r="C116" s="1372"/>
      <c r="D116" s="1372"/>
      <c r="E116" s="717"/>
      <c r="F116" s="717"/>
      <c r="G116" s="717"/>
      <c r="H116" s="717"/>
      <c r="I116" s="717"/>
      <c r="J116" s="717"/>
      <c r="K116" s="717"/>
      <c r="L116" s="705"/>
      <c r="M116" s="705"/>
      <c r="N116" s="705"/>
      <c r="O116" s="703"/>
      <c r="P116" s="705"/>
      <c r="Q116" s="705"/>
    </row>
    <row r="117" spans="1:17" x14ac:dyDescent="0.2">
      <c r="A117" s="1447" t="s">
        <v>705</v>
      </c>
      <c r="B117" s="541" t="s">
        <v>706</v>
      </c>
      <c r="C117" s="161" t="s">
        <v>139</v>
      </c>
      <c r="D117" s="456" t="s">
        <v>693</v>
      </c>
      <c r="E117" s="1451">
        <f>'Интерактивный прайс-лист'!$F$26*VLOOKUP($C117,last!$B$1:$C$1706,2,0)</f>
        <v>94</v>
      </c>
      <c r="F117" s="1386"/>
      <c r="G117" s="1386"/>
      <c r="H117" s="1386"/>
      <c r="I117" s="1386"/>
      <c r="J117" s="1386"/>
      <c r="K117" s="1291"/>
      <c r="L117" s="705"/>
      <c r="M117" s="705"/>
      <c r="N117" s="705"/>
      <c r="O117" s="703"/>
      <c r="P117" s="705"/>
      <c r="Q117" s="705"/>
    </row>
    <row r="118" spans="1:17" x14ac:dyDescent="0.2">
      <c r="A118" s="1281"/>
      <c r="B118" s="248" t="s">
        <v>706</v>
      </c>
      <c r="C118" s="279" t="s">
        <v>1524</v>
      </c>
      <c r="D118" s="290" t="s">
        <v>693</v>
      </c>
      <c r="E118" s="1452">
        <f>'Интерактивный прайс-лист'!$F$26*VLOOKUP($C118,last!$B$1:$C$1706,2,0)</f>
        <v>267</v>
      </c>
      <c r="F118" s="1395"/>
      <c r="G118" s="1395"/>
      <c r="H118" s="1395"/>
      <c r="I118" s="1395"/>
      <c r="J118" s="1395"/>
      <c r="K118" s="1293"/>
      <c r="L118" s="705"/>
      <c r="M118" s="705"/>
      <c r="N118" s="705"/>
      <c r="O118" s="703"/>
      <c r="P118" s="705"/>
      <c r="Q118" s="705"/>
    </row>
    <row r="119" spans="1:17" x14ac:dyDescent="0.2">
      <c r="A119" s="1262"/>
      <c r="B119" s="67" t="s">
        <v>10</v>
      </c>
      <c r="C119" s="139" t="s">
        <v>646</v>
      </c>
      <c r="D119" s="88" t="s">
        <v>693</v>
      </c>
      <c r="E119" s="1452">
        <f>'Интерактивный прайс-лист'!$F$26*VLOOKUP($C119,last!$B$1:$C$1706,2,0)</f>
        <v>255</v>
      </c>
      <c r="F119" s="1395"/>
      <c r="G119" s="1395"/>
      <c r="H119" s="1395"/>
      <c r="I119" s="1395"/>
      <c r="J119" s="1395"/>
      <c r="K119" s="1293"/>
      <c r="L119" s="705"/>
      <c r="M119" s="705"/>
      <c r="N119" s="705"/>
      <c r="O119" s="703"/>
      <c r="P119" s="705"/>
      <c r="Q119" s="705"/>
    </row>
    <row r="120" spans="1:17" ht="13.5" thickBot="1" x14ac:dyDescent="0.25">
      <c r="A120" s="1370"/>
      <c r="B120" s="101" t="s">
        <v>708</v>
      </c>
      <c r="C120" s="82" t="s">
        <v>645</v>
      </c>
      <c r="D120" s="115" t="s">
        <v>693</v>
      </c>
      <c r="E120" s="1453">
        <f>'Интерактивный прайс-лист'!$F$26*VLOOKUP($C120,last!$B$1:$C$1706,2,0)</f>
        <v>255</v>
      </c>
      <c r="F120" s="1413"/>
      <c r="G120" s="1413"/>
      <c r="H120" s="1413"/>
      <c r="I120" s="1413"/>
      <c r="J120" s="1413"/>
      <c r="K120" s="1414"/>
      <c r="L120" s="705"/>
      <c r="M120" s="705"/>
      <c r="N120" s="705"/>
      <c r="O120" s="703"/>
      <c r="P120" s="705"/>
      <c r="Q120" s="705"/>
    </row>
    <row r="121" spans="1:17" x14ac:dyDescent="0.2">
      <c r="A121" s="705"/>
      <c r="B121" s="705"/>
      <c r="C121" s="705"/>
      <c r="D121" s="706"/>
      <c r="E121" s="706"/>
      <c r="F121" s="706"/>
      <c r="G121" s="706"/>
      <c r="H121" s="706"/>
      <c r="I121" s="706"/>
      <c r="J121" s="706"/>
      <c r="K121" s="706"/>
      <c r="L121" s="705"/>
      <c r="M121" s="705"/>
      <c r="N121" s="705"/>
      <c r="O121" s="703"/>
      <c r="P121" s="705"/>
      <c r="Q121" s="705"/>
    </row>
    <row r="122" spans="1:17" x14ac:dyDescent="0.2">
      <c r="A122" s="705"/>
      <c r="B122" s="705"/>
      <c r="C122" s="705"/>
      <c r="D122" s="706"/>
      <c r="E122" s="706"/>
      <c r="F122" s="706"/>
      <c r="G122" s="706"/>
      <c r="H122" s="706"/>
      <c r="I122" s="706"/>
      <c r="J122" s="706"/>
      <c r="K122" s="706"/>
      <c r="L122" s="705"/>
      <c r="M122" s="705"/>
      <c r="N122" s="705"/>
      <c r="O122" s="703"/>
      <c r="P122" s="705"/>
      <c r="Q122" s="705"/>
    </row>
    <row r="123" spans="1:17" ht="24" customHeight="1" thickBot="1" x14ac:dyDescent="0.25">
      <c r="A123" s="1805" t="s">
        <v>134</v>
      </c>
      <c r="B123" s="1805"/>
      <c r="C123" s="1805"/>
      <c r="D123" s="1805"/>
      <c r="E123" s="896"/>
      <c r="F123" s="896"/>
      <c r="G123" s="896"/>
      <c r="H123" s="896"/>
      <c r="I123" s="896"/>
      <c r="J123" s="896"/>
      <c r="K123" s="896"/>
      <c r="L123" s="896"/>
      <c r="M123" s="896"/>
      <c r="N123" s="896"/>
      <c r="O123" s="716"/>
      <c r="P123" s="715"/>
      <c r="Q123" s="715"/>
    </row>
    <row r="124" spans="1:17" ht="13.5" thickBot="1" x14ac:dyDescent="0.25">
      <c r="A124" s="1767" t="s">
        <v>8</v>
      </c>
      <c r="B124" s="1744"/>
      <c r="C124" s="1744"/>
      <c r="D124" s="1804"/>
      <c r="E124" s="412"/>
      <c r="F124" s="412" t="s">
        <v>619</v>
      </c>
      <c r="G124" s="195" t="s">
        <v>620</v>
      </c>
      <c r="H124" s="195" t="s">
        <v>621</v>
      </c>
      <c r="I124" s="195" t="s">
        <v>622</v>
      </c>
      <c r="J124" s="195" t="s">
        <v>623</v>
      </c>
      <c r="K124" s="195" t="s">
        <v>624</v>
      </c>
      <c r="L124" s="195" t="s">
        <v>625</v>
      </c>
      <c r="M124" s="195" t="s">
        <v>617</v>
      </c>
      <c r="N124" s="195" t="s">
        <v>618</v>
      </c>
      <c r="O124" s="196" t="s">
        <v>927</v>
      </c>
      <c r="P124" s="705"/>
      <c r="Q124" s="705"/>
    </row>
    <row r="125" spans="1:17" x14ac:dyDescent="0.2">
      <c r="A125" s="1281" t="s">
        <v>689</v>
      </c>
      <c r="B125" s="1269"/>
      <c r="C125" s="1269"/>
      <c r="D125" s="148" t="s">
        <v>691</v>
      </c>
      <c r="E125" s="153"/>
      <c r="F125" s="153">
        <v>2.2000000000000002</v>
      </c>
      <c r="G125" s="60">
        <v>2.8</v>
      </c>
      <c r="H125" s="60">
        <v>3.6</v>
      </c>
      <c r="I125" s="60">
        <v>4.5</v>
      </c>
      <c r="J125" s="60">
        <v>5.6</v>
      </c>
      <c r="K125" s="60">
        <v>7.1</v>
      </c>
      <c r="L125" s="60">
        <v>9</v>
      </c>
      <c r="M125" s="60">
        <v>11.2</v>
      </c>
      <c r="N125" s="98">
        <v>14</v>
      </c>
      <c r="O125" s="99">
        <v>14</v>
      </c>
      <c r="P125" s="705"/>
      <c r="Q125" s="705"/>
    </row>
    <row r="126" spans="1:17" x14ac:dyDescent="0.2">
      <c r="A126" s="1262" t="s">
        <v>700</v>
      </c>
      <c r="B126" s="1263"/>
      <c r="C126" s="1263"/>
      <c r="D126" s="149" t="s">
        <v>691</v>
      </c>
      <c r="E126" s="154"/>
      <c r="F126" s="154">
        <v>2.5</v>
      </c>
      <c r="G126" s="64">
        <v>3.2</v>
      </c>
      <c r="H126" s="64">
        <v>4</v>
      </c>
      <c r="I126" s="64">
        <v>5</v>
      </c>
      <c r="J126" s="64">
        <v>6.3</v>
      </c>
      <c r="K126" s="64">
        <v>8</v>
      </c>
      <c r="L126" s="64">
        <v>10</v>
      </c>
      <c r="M126" s="64">
        <v>12.5</v>
      </c>
      <c r="N126" s="64">
        <v>16</v>
      </c>
      <c r="O126" s="65">
        <v>16</v>
      </c>
      <c r="P126" s="705"/>
      <c r="Q126" s="705"/>
    </row>
    <row r="127" spans="1:17" ht="13.5" thickBot="1" x14ac:dyDescent="0.25">
      <c r="A127" s="1370" t="s">
        <v>8</v>
      </c>
      <c r="B127" s="1371"/>
      <c r="C127" s="1371"/>
      <c r="D127" s="135" t="s">
        <v>693</v>
      </c>
      <c r="E127" s="155"/>
      <c r="F127" s="155">
        <f>'Интерактивный прайс-лист'!$F$26*VLOOKUP(F124,last!$B$1:$C$1706,2,0)</f>
        <v>2046</v>
      </c>
      <c r="G127" s="77">
        <f>'Интерактивный прайс-лист'!$F$26*VLOOKUP(G124,last!$B$1:$C$1706,2,0)</f>
        <v>2103</v>
      </c>
      <c r="H127" s="77">
        <f>'Интерактивный прайс-лист'!$F$26*VLOOKUP(H124,last!$B$1:$C$1706,2,0)</f>
        <v>2136</v>
      </c>
      <c r="I127" s="77">
        <f>'Интерактивный прайс-лист'!$F$26*VLOOKUP(I124,last!$B$1:$C$1706,2,0)</f>
        <v>2220</v>
      </c>
      <c r="J127" s="77">
        <f>'Интерактивный прайс-лист'!$F$26*VLOOKUP(J124,last!$B$1:$C$1706,2,0)</f>
        <v>2253</v>
      </c>
      <c r="K127" s="77">
        <f>'Интерактивный прайс-лист'!$F$26*VLOOKUP(K124,last!$B$1:$C$1706,2,0)</f>
        <v>2559</v>
      </c>
      <c r="L127" s="77">
        <f>'Интерактивный прайс-лист'!$F$26*VLOOKUP(L124,last!$B$1:$C$1706,2,0)</f>
        <v>2833</v>
      </c>
      <c r="M127" s="77">
        <f>'Интерактивный прайс-лист'!$F$26*VLOOKUP(M124,last!$B$1:$C$1706,2,0)</f>
        <v>3011</v>
      </c>
      <c r="N127" s="77">
        <f>'Интерактивный прайс-лист'!$F$26*VLOOKUP(N124,last!$B$1:$C$1706,2,0)</f>
        <v>3040</v>
      </c>
      <c r="O127" s="78">
        <f>'Интерактивный прайс-лист'!$F$26*VLOOKUP(O124,last!$B$1:$C$1706,2,0)</f>
        <v>3565</v>
      </c>
      <c r="P127" s="705"/>
      <c r="Q127" s="705"/>
    </row>
    <row r="128" spans="1:17" x14ac:dyDescent="0.2">
      <c r="A128" s="705"/>
      <c r="B128" s="705"/>
      <c r="C128" s="705"/>
      <c r="D128" s="706"/>
      <c r="E128" s="706"/>
      <c r="F128" s="706"/>
      <c r="G128" s="706"/>
      <c r="H128" s="706"/>
      <c r="I128" s="706"/>
      <c r="J128" s="706"/>
      <c r="K128" s="706"/>
      <c r="L128" s="705"/>
      <c r="M128" s="705"/>
      <c r="N128" s="705"/>
      <c r="O128" s="705"/>
      <c r="P128" s="705"/>
      <c r="Q128" s="705"/>
    </row>
    <row r="129" spans="1:17" ht="13.5" thickBot="1" x14ac:dyDescent="0.25">
      <c r="A129" s="1372" t="s">
        <v>697</v>
      </c>
      <c r="B129" s="1372"/>
      <c r="C129" s="1372"/>
      <c r="D129" s="1372"/>
      <c r="E129" s="871"/>
      <c r="F129" s="718"/>
      <c r="G129" s="718"/>
      <c r="H129" s="718"/>
      <c r="I129" s="718"/>
      <c r="J129" s="718"/>
      <c r="K129" s="718"/>
      <c r="L129" s="718"/>
      <c r="M129" s="718"/>
      <c r="N129" s="718"/>
      <c r="O129" s="718"/>
      <c r="P129" s="705"/>
      <c r="Q129" s="705"/>
    </row>
    <row r="130" spans="1:17" x14ac:dyDescent="0.2">
      <c r="A130" s="1737" t="s">
        <v>716</v>
      </c>
      <c r="B130" s="1738"/>
      <c r="C130" s="1738"/>
      <c r="D130" s="1844"/>
      <c r="E130" s="872"/>
      <c r="F130" s="413" t="s">
        <v>168</v>
      </c>
      <c r="G130" s="414" t="s">
        <v>168</v>
      </c>
      <c r="H130" s="414" t="s">
        <v>168</v>
      </c>
      <c r="I130" s="414" t="s">
        <v>169</v>
      </c>
      <c r="J130" s="414" t="s">
        <v>169</v>
      </c>
      <c r="K130" s="414" t="s">
        <v>170</v>
      </c>
      <c r="L130" s="414" t="s">
        <v>170</v>
      </c>
      <c r="M130" s="414" t="s">
        <v>167</v>
      </c>
      <c r="N130" s="453" t="s">
        <v>167</v>
      </c>
      <c r="O130" s="241" t="s">
        <v>167</v>
      </c>
      <c r="P130" s="705"/>
      <c r="Q130" s="705"/>
    </row>
    <row r="131" spans="1:17" x14ac:dyDescent="0.2">
      <c r="A131" s="1262" t="s">
        <v>716</v>
      </c>
      <c r="B131" s="1263"/>
      <c r="C131" s="139" t="s">
        <v>20</v>
      </c>
      <c r="D131" s="149" t="s">
        <v>693</v>
      </c>
      <c r="E131" s="873"/>
      <c r="F131" s="164">
        <f>'Интерактивный прайс-лист'!$F$26*VLOOKUP(F130,last!$B$1:$C$1706,2,0)</f>
        <v>221</v>
      </c>
      <c r="G131" s="75">
        <f>'Интерактивный прайс-лист'!$F$26*VLOOKUP(G130,last!$B$1:$C$1706,2,0)</f>
        <v>221</v>
      </c>
      <c r="H131" s="75">
        <f>'Интерактивный прайс-лист'!$F$26*VLOOKUP(H130,last!$B$1:$C$1706,2,0)</f>
        <v>221</v>
      </c>
      <c r="I131" s="75">
        <f>'Интерактивный прайс-лист'!$F$26*VLOOKUP(I130,last!$B$1:$C$1706,2,0)</f>
        <v>243</v>
      </c>
      <c r="J131" s="75">
        <f>'Интерактивный прайс-лист'!$F$26*VLOOKUP(J130,last!$B$1:$C$1706,2,0)</f>
        <v>243</v>
      </c>
      <c r="K131" s="75">
        <f>'Интерактивный прайс-лист'!$F$26*VLOOKUP(K130,last!$B$1:$C$1706,2,0)</f>
        <v>321</v>
      </c>
      <c r="L131" s="75">
        <f>'Интерактивный прайс-лист'!$F$26*VLOOKUP(L130,last!$B$1:$C$1706,2,0)</f>
        <v>321</v>
      </c>
      <c r="M131" s="75">
        <f>'Интерактивный прайс-лист'!$F$26*VLOOKUP(M130,last!$B$1:$C$1706,2,0)</f>
        <v>398</v>
      </c>
      <c r="N131" s="75">
        <f>'Интерактивный прайс-лист'!$F$26*VLOOKUP(N130,last!$B$1:$C$1706,2,0)</f>
        <v>398</v>
      </c>
      <c r="O131" s="76">
        <f>'Интерактивный прайс-лист'!$F$26*VLOOKUP(O130,last!$B$1:$C$1706,2,0)</f>
        <v>398</v>
      </c>
      <c r="P131" s="705"/>
      <c r="Q131" s="705"/>
    </row>
    <row r="132" spans="1:17" x14ac:dyDescent="0.2">
      <c r="A132" s="521" t="s">
        <v>1215</v>
      </c>
      <c r="B132" s="512"/>
      <c r="C132" s="111" t="s">
        <v>569</v>
      </c>
      <c r="D132" s="149" t="s">
        <v>693</v>
      </c>
      <c r="E132" s="869"/>
      <c r="F132" s="1292">
        <f>'Интерактивный прайс-лист'!$F$26*VLOOKUP($C132,last!$B$1:$C$1706,2,0)</f>
        <v>130</v>
      </c>
      <c r="G132" s="1395"/>
      <c r="H132" s="1395"/>
      <c r="I132" s="1395"/>
      <c r="J132" s="1395"/>
      <c r="K132" s="1395"/>
      <c r="L132" s="1395"/>
      <c r="M132" s="1395"/>
      <c r="N132" s="1395"/>
      <c r="O132" s="1293"/>
      <c r="P132" s="705"/>
      <c r="Q132" s="705"/>
    </row>
    <row r="133" spans="1:17" x14ac:dyDescent="0.2">
      <c r="A133" s="1262" t="s">
        <v>705</v>
      </c>
      <c r="B133" s="67" t="s">
        <v>706</v>
      </c>
      <c r="C133" s="139" t="s">
        <v>139</v>
      </c>
      <c r="D133" s="149" t="s">
        <v>693</v>
      </c>
      <c r="E133" s="869"/>
      <c r="F133" s="1292">
        <f>'Интерактивный прайс-лист'!$F$26*VLOOKUP($C133,last!$B$1:$C$1706,2,0)</f>
        <v>94</v>
      </c>
      <c r="G133" s="1395"/>
      <c r="H133" s="1395"/>
      <c r="I133" s="1395"/>
      <c r="J133" s="1395"/>
      <c r="K133" s="1395"/>
      <c r="L133" s="1395"/>
      <c r="M133" s="1395"/>
      <c r="N133" s="1395"/>
      <c r="O133" s="1293"/>
      <c r="P133" s="705"/>
      <c r="Q133" s="705"/>
    </row>
    <row r="134" spans="1:17" x14ac:dyDescent="0.2">
      <c r="A134" s="1262"/>
      <c r="B134" s="248" t="s">
        <v>706</v>
      </c>
      <c r="C134" s="279" t="s">
        <v>1524</v>
      </c>
      <c r="D134" s="290" t="s">
        <v>693</v>
      </c>
      <c r="E134" s="869"/>
      <c r="F134" s="1292">
        <f>'Интерактивный прайс-лист'!$F$26*VLOOKUP($C134,last!$B$1:$C$1706,2,0)</f>
        <v>267</v>
      </c>
      <c r="G134" s="1395"/>
      <c r="H134" s="1395"/>
      <c r="I134" s="1395"/>
      <c r="J134" s="1395"/>
      <c r="K134" s="1395"/>
      <c r="L134" s="1395"/>
      <c r="M134" s="1395"/>
      <c r="N134" s="1395"/>
      <c r="O134" s="1293"/>
      <c r="P134" s="705"/>
      <c r="Q134" s="705"/>
    </row>
    <row r="135" spans="1:17" x14ac:dyDescent="0.2">
      <c r="A135" s="1262"/>
      <c r="B135" s="67" t="s">
        <v>10</v>
      </c>
      <c r="C135" s="139" t="s">
        <v>646</v>
      </c>
      <c r="D135" s="149" t="s">
        <v>693</v>
      </c>
      <c r="E135" s="869"/>
      <c r="F135" s="1292">
        <f>'Интерактивный прайс-лист'!$F$26*VLOOKUP($C135,last!$B$1:$C$1706,2,0)</f>
        <v>255</v>
      </c>
      <c r="G135" s="1395"/>
      <c r="H135" s="1395"/>
      <c r="I135" s="1395"/>
      <c r="J135" s="1395"/>
      <c r="K135" s="1395"/>
      <c r="L135" s="1395"/>
      <c r="M135" s="1395"/>
      <c r="N135" s="1395"/>
      <c r="O135" s="1293"/>
      <c r="P135" s="705"/>
      <c r="Q135" s="705"/>
    </row>
    <row r="136" spans="1:17" ht="13.5" thickBot="1" x14ac:dyDescent="0.25">
      <c r="A136" s="1370"/>
      <c r="B136" s="101" t="s">
        <v>708</v>
      </c>
      <c r="C136" s="82" t="s">
        <v>645</v>
      </c>
      <c r="D136" s="135" t="s">
        <v>693</v>
      </c>
      <c r="E136" s="870"/>
      <c r="F136" s="1426">
        <f>'Интерактивный прайс-лист'!$F$26*VLOOKUP($C136,last!$B$1:$C$1706,2,0)</f>
        <v>255</v>
      </c>
      <c r="G136" s="1413"/>
      <c r="H136" s="1413"/>
      <c r="I136" s="1413"/>
      <c r="J136" s="1413"/>
      <c r="K136" s="1413"/>
      <c r="L136" s="1413"/>
      <c r="M136" s="1413"/>
      <c r="N136" s="1413"/>
      <c r="O136" s="1414"/>
      <c r="P136" s="705"/>
      <c r="Q136" s="705"/>
    </row>
    <row r="137" spans="1:17" x14ac:dyDescent="0.2">
      <c r="A137" s="705"/>
      <c r="B137" s="705"/>
      <c r="C137" s="705"/>
      <c r="D137" s="706"/>
      <c r="E137" s="706"/>
      <c r="F137" s="706"/>
      <c r="G137" s="706"/>
      <c r="H137" s="706"/>
      <c r="I137" s="706"/>
      <c r="J137" s="706"/>
      <c r="K137" s="706"/>
      <c r="L137" s="705"/>
      <c r="M137" s="705"/>
      <c r="N137" s="705"/>
      <c r="O137" s="703"/>
      <c r="P137" s="705"/>
      <c r="Q137" s="705"/>
    </row>
    <row r="138" spans="1:17" x14ac:dyDescent="0.2">
      <c r="A138" s="705"/>
      <c r="B138" s="705"/>
      <c r="C138" s="705"/>
      <c r="D138" s="706"/>
      <c r="E138" s="708"/>
      <c r="F138" s="708"/>
      <c r="G138" s="708"/>
      <c r="H138" s="708"/>
      <c r="I138" s="708"/>
      <c r="J138" s="708"/>
      <c r="K138" s="708"/>
      <c r="L138" s="708"/>
      <c r="M138" s="708"/>
      <c r="N138" s="708"/>
      <c r="O138" s="703"/>
      <c r="P138" s="708"/>
      <c r="Q138" s="705"/>
    </row>
    <row r="139" spans="1:17" ht="24" customHeight="1" thickBot="1" x14ac:dyDescent="0.25">
      <c r="A139" s="1805" t="s">
        <v>22</v>
      </c>
      <c r="B139" s="1805"/>
      <c r="C139" s="1805"/>
      <c r="D139" s="1805"/>
      <c r="E139" s="793"/>
      <c r="F139" s="793"/>
      <c r="G139" s="793"/>
      <c r="H139" s="793"/>
      <c r="I139" s="793"/>
      <c r="J139" s="793"/>
      <c r="K139" s="793"/>
      <c r="L139" s="793"/>
      <c r="M139" s="793"/>
      <c r="N139" s="793"/>
      <c r="O139" s="716"/>
      <c r="P139" s="793"/>
      <c r="Q139" s="715"/>
    </row>
    <row r="140" spans="1:17" ht="13.5" thickBot="1" x14ac:dyDescent="0.25">
      <c r="A140" s="1767" t="s">
        <v>8</v>
      </c>
      <c r="B140" s="1744"/>
      <c r="C140" s="1744"/>
      <c r="D140" s="1804"/>
      <c r="E140" s="195"/>
      <c r="F140" s="524" t="s">
        <v>1482</v>
      </c>
      <c r="G140" s="524" t="s">
        <v>1483</v>
      </c>
      <c r="H140" s="524" t="s">
        <v>1484</v>
      </c>
      <c r="I140" s="195" t="s">
        <v>928</v>
      </c>
      <c r="J140" s="195" t="s">
        <v>929</v>
      </c>
      <c r="K140" s="195" t="s">
        <v>930</v>
      </c>
      <c r="L140" s="195" t="s">
        <v>931</v>
      </c>
      <c r="M140" s="195" t="s">
        <v>932</v>
      </c>
      <c r="N140" s="196" t="s">
        <v>933</v>
      </c>
      <c r="O140" s="703"/>
      <c r="P140" s="705"/>
      <c r="Q140" s="705"/>
    </row>
    <row r="141" spans="1:17" x14ac:dyDescent="0.2">
      <c r="A141" s="1546" t="s">
        <v>689</v>
      </c>
      <c r="B141" s="1547"/>
      <c r="C141" s="1547"/>
      <c r="D141" s="290" t="s">
        <v>691</v>
      </c>
      <c r="E141" s="386"/>
      <c r="F141" s="386">
        <v>2.2000000000000002</v>
      </c>
      <c r="G141" s="386">
        <v>2.8</v>
      </c>
      <c r="H141" s="386">
        <v>3.6</v>
      </c>
      <c r="I141" s="386">
        <v>4.5</v>
      </c>
      <c r="J141" s="386">
        <v>5.6</v>
      </c>
      <c r="K141" s="386">
        <v>7.1</v>
      </c>
      <c r="L141" s="386">
        <v>9</v>
      </c>
      <c r="M141" s="386">
        <v>11.2</v>
      </c>
      <c r="N141" s="387">
        <v>14</v>
      </c>
      <c r="O141" s="703"/>
      <c r="P141" s="705"/>
      <c r="Q141" s="705"/>
    </row>
    <row r="142" spans="1:17" x14ac:dyDescent="0.2">
      <c r="A142" s="1481" t="s">
        <v>700</v>
      </c>
      <c r="B142" s="1545"/>
      <c r="C142" s="1545"/>
      <c r="D142" s="232" t="s">
        <v>691</v>
      </c>
      <c r="E142" s="359"/>
      <c r="F142" s="359">
        <v>2.5</v>
      </c>
      <c r="G142" s="359">
        <v>3.2</v>
      </c>
      <c r="H142" s="359">
        <v>4</v>
      </c>
      <c r="I142" s="359">
        <v>5</v>
      </c>
      <c r="J142" s="359">
        <v>6.3</v>
      </c>
      <c r="K142" s="359">
        <v>8</v>
      </c>
      <c r="L142" s="359">
        <v>10</v>
      </c>
      <c r="M142" s="359">
        <v>12.5</v>
      </c>
      <c r="N142" s="360">
        <v>16</v>
      </c>
      <c r="O142" s="703"/>
      <c r="P142" s="705"/>
      <c r="Q142" s="705"/>
    </row>
    <row r="143" spans="1:17" ht="13.5" thickBot="1" x14ac:dyDescent="0.25">
      <c r="A143" s="1837" t="s">
        <v>8</v>
      </c>
      <c r="B143" s="1838"/>
      <c r="C143" s="1838"/>
      <c r="D143" s="407" t="s">
        <v>693</v>
      </c>
      <c r="E143" s="77"/>
      <c r="F143" s="1029">
        <f>'Интерактивный прайс-лист'!$F$26*VLOOKUP(F140,last!$B$1:$C$1706,2,0)</f>
        <v>2265</v>
      </c>
      <c r="G143" s="1029">
        <f>'Интерактивный прайс-лист'!$F$26*VLOOKUP(G140,last!$B$1:$C$1706,2,0)</f>
        <v>2310</v>
      </c>
      <c r="H143" s="1029">
        <f>'Интерактивный прайс-лист'!$F$26*VLOOKUP(H140,last!$B$1:$C$1706,2,0)</f>
        <v>2375</v>
      </c>
      <c r="I143" s="77">
        <f>'Интерактивный прайс-лист'!$F$26*VLOOKUP(I140,last!$B$1:$C$1706,2,0)</f>
        <v>2448</v>
      </c>
      <c r="J143" s="77">
        <f>'Интерактивный прайс-лист'!$F$26*VLOOKUP(J140,last!$B$1:$C$1706,2,0)</f>
        <v>2479</v>
      </c>
      <c r="K143" s="77">
        <f>'Интерактивный прайс-лист'!$F$26*VLOOKUP(K140,last!$B$1:$C$1706,2,0)</f>
        <v>2816</v>
      </c>
      <c r="L143" s="77">
        <f>'Интерактивный прайс-лист'!$F$26*VLOOKUP(L140,last!$B$1:$C$1706,2,0)</f>
        <v>3118</v>
      </c>
      <c r="M143" s="77">
        <f>'Интерактивный прайс-лист'!$F$26*VLOOKUP(M140,last!$B$1:$C$1706,2,0)</f>
        <v>3319</v>
      </c>
      <c r="N143" s="78">
        <f>'Интерактивный прайс-лист'!$F$26*VLOOKUP(N140,last!$B$1:$C$1706,2,0)</f>
        <v>3346</v>
      </c>
      <c r="O143" s="703"/>
      <c r="P143" s="705"/>
      <c r="Q143" s="705"/>
    </row>
    <row r="144" spans="1:17" x14ac:dyDescent="0.2">
      <c r="A144" s="803"/>
      <c r="B144" s="803"/>
      <c r="C144" s="803"/>
      <c r="D144" s="804"/>
      <c r="E144" s="804"/>
      <c r="F144" s="804"/>
      <c r="G144" s="804"/>
      <c r="H144" s="804"/>
      <c r="I144" s="804"/>
      <c r="J144" s="804"/>
      <c r="K144" s="804"/>
      <c r="L144" s="804"/>
      <c r="M144" s="804"/>
      <c r="N144" s="804"/>
      <c r="O144" s="705"/>
      <c r="P144" s="705"/>
      <c r="Q144" s="705"/>
    </row>
    <row r="145" spans="1:17" ht="13.5" thickBot="1" x14ac:dyDescent="0.25">
      <c r="A145" s="1372" t="s">
        <v>697</v>
      </c>
      <c r="B145" s="1372"/>
      <c r="C145" s="1372"/>
      <c r="D145" s="1372"/>
      <c r="E145" s="866"/>
      <c r="F145" s="866"/>
      <c r="G145" s="866"/>
      <c r="H145" s="866"/>
      <c r="I145" s="866"/>
      <c r="J145" s="866"/>
      <c r="K145" s="866"/>
      <c r="L145" s="866"/>
      <c r="M145" s="866"/>
      <c r="N145" s="866"/>
      <c r="O145" s="705"/>
      <c r="P145" s="705"/>
      <c r="Q145" s="705"/>
    </row>
    <row r="146" spans="1:17" x14ac:dyDescent="0.2">
      <c r="A146" s="1845" t="s">
        <v>716</v>
      </c>
      <c r="B146" s="1846"/>
      <c r="C146" s="1846"/>
      <c r="D146" s="1847"/>
      <c r="E146" s="875"/>
      <c r="F146" s="453" t="s">
        <v>168</v>
      </c>
      <c r="G146" s="453" t="s">
        <v>168</v>
      </c>
      <c r="H146" s="453" t="s">
        <v>168</v>
      </c>
      <c r="I146" s="453" t="s">
        <v>169</v>
      </c>
      <c r="J146" s="453" t="s">
        <v>170</v>
      </c>
      <c r="K146" s="453" t="s">
        <v>170</v>
      </c>
      <c r="L146" s="453" t="s">
        <v>170</v>
      </c>
      <c r="M146" s="453" t="s">
        <v>167</v>
      </c>
      <c r="N146" s="241" t="s">
        <v>167</v>
      </c>
      <c r="O146" s="705"/>
      <c r="P146" s="705"/>
      <c r="Q146" s="705"/>
    </row>
    <row r="147" spans="1:17" x14ac:dyDescent="0.2">
      <c r="A147" s="1262" t="s">
        <v>716</v>
      </c>
      <c r="B147" s="1263"/>
      <c r="C147" s="139" t="s">
        <v>20</v>
      </c>
      <c r="D147" s="149" t="s">
        <v>693</v>
      </c>
      <c r="E147" s="678"/>
      <c r="F147" s="1027">
        <f>'Интерактивный прайс-лист'!$F$26*VLOOKUP(F146,last!$B$1:$C$1706,2,0)</f>
        <v>221</v>
      </c>
      <c r="G147" s="1027">
        <f>'Интерактивный прайс-лист'!$F$26*VLOOKUP(G146,last!$B$1:$C$1706,2,0)</f>
        <v>221</v>
      </c>
      <c r="H147" s="1027">
        <f>'Интерактивный прайс-лист'!$F$26*VLOOKUP(H146,last!$B$1:$C$1706,2,0)</f>
        <v>221</v>
      </c>
      <c r="I147" s="75">
        <f>'Интерактивный прайс-лист'!$F$26*VLOOKUP(I146,last!$B$1:$C$1706,2,0)</f>
        <v>243</v>
      </c>
      <c r="J147" s="75">
        <f>'Интерактивный прайс-лист'!$F$26*VLOOKUP(J146,last!$B$1:$C$1706,2,0)</f>
        <v>321</v>
      </c>
      <c r="K147" s="75">
        <f>'Интерактивный прайс-лист'!$F$26*VLOOKUP(K146,last!$B$1:$C$1706,2,0)</f>
        <v>321</v>
      </c>
      <c r="L147" s="75">
        <f>'Интерактивный прайс-лист'!$F$26*VLOOKUP(L146,last!$B$1:$C$1706,2,0)</f>
        <v>321</v>
      </c>
      <c r="M147" s="75">
        <f>'Интерактивный прайс-лист'!$F$26*VLOOKUP(M146,last!$B$1:$C$1706,2,0)</f>
        <v>398</v>
      </c>
      <c r="N147" s="76">
        <f>'Интерактивный прайс-лист'!$F$26*VLOOKUP(N146,last!$B$1:$C$1706,2,0)</f>
        <v>398</v>
      </c>
      <c r="O147" s="705"/>
      <c r="P147" s="705"/>
      <c r="Q147" s="705"/>
    </row>
    <row r="148" spans="1:17" x14ac:dyDescent="0.2">
      <c r="A148" s="521" t="s">
        <v>1215</v>
      </c>
      <c r="B148" s="512"/>
      <c r="C148" s="111" t="s">
        <v>569</v>
      </c>
      <c r="D148" s="149" t="s">
        <v>693</v>
      </c>
      <c r="E148" s="869"/>
      <c r="F148" s="1292">
        <f>'Интерактивный прайс-лист'!$F$26*VLOOKUP($C148,last!$B$1:$C$1706,2,0)</f>
        <v>130</v>
      </c>
      <c r="G148" s="1395"/>
      <c r="H148" s="1395"/>
      <c r="I148" s="1395"/>
      <c r="J148" s="1395"/>
      <c r="K148" s="1395"/>
      <c r="L148" s="1395"/>
      <c r="M148" s="1395"/>
      <c r="N148" s="1293"/>
      <c r="O148" s="705"/>
      <c r="P148" s="705"/>
      <c r="Q148" s="705"/>
    </row>
    <row r="149" spans="1:17" x14ac:dyDescent="0.2">
      <c r="A149" s="1546" t="s">
        <v>705</v>
      </c>
      <c r="B149" s="248" t="s">
        <v>706</v>
      </c>
      <c r="C149" s="279" t="s">
        <v>139</v>
      </c>
      <c r="D149" s="290" t="s">
        <v>693</v>
      </c>
      <c r="E149" s="869"/>
      <c r="F149" s="1292">
        <f>'Интерактивный прайс-лист'!$F$26*VLOOKUP($C149,last!$B$1:$C$1706,2,0)</f>
        <v>94</v>
      </c>
      <c r="G149" s="1395"/>
      <c r="H149" s="1395"/>
      <c r="I149" s="1395"/>
      <c r="J149" s="1395"/>
      <c r="K149" s="1395"/>
      <c r="L149" s="1395"/>
      <c r="M149" s="1395"/>
      <c r="N149" s="1293"/>
      <c r="O149" s="705"/>
      <c r="P149" s="705"/>
      <c r="Q149" s="705"/>
    </row>
    <row r="150" spans="1:17" x14ac:dyDescent="0.2">
      <c r="A150" s="1546"/>
      <c r="B150" s="248" t="s">
        <v>706</v>
      </c>
      <c r="C150" s="279" t="s">
        <v>1524</v>
      </c>
      <c r="D150" s="290" t="s">
        <v>693</v>
      </c>
      <c r="E150" s="869"/>
      <c r="F150" s="1292">
        <f>'Интерактивный прайс-лист'!$F$26*VLOOKUP($C150,last!$B$1:$C$1706,2,0)</f>
        <v>267</v>
      </c>
      <c r="G150" s="1395"/>
      <c r="H150" s="1395"/>
      <c r="I150" s="1395"/>
      <c r="J150" s="1395"/>
      <c r="K150" s="1395"/>
      <c r="L150" s="1395"/>
      <c r="M150" s="1395"/>
      <c r="N150" s="1293"/>
      <c r="O150" s="705"/>
      <c r="P150" s="705"/>
      <c r="Q150" s="705"/>
    </row>
    <row r="151" spans="1:17" x14ac:dyDescent="0.2">
      <c r="A151" s="1481"/>
      <c r="B151" s="252" t="s">
        <v>10</v>
      </c>
      <c r="C151" s="242" t="s">
        <v>646</v>
      </c>
      <c r="D151" s="232" t="s">
        <v>693</v>
      </c>
      <c r="E151" s="869"/>
      <c r="F151" s="1292">
        <f>'Интерактивный прайс-лист'!$F$26*VLOOKUP($C151,last!$B$1:$C$1706,2,0)</f>
        <v>255</v>
      </c>
      <c r="G151" s="1395"/>
      <c r="H151" s="1395"/>
      <c r="I151" s="1395"/>
      <c r="J151" s="1395"/>
      <c r="K151" s="1395"/>
      <c r="L151" s="1395"/>
      <c r="M151" s="1395"/>
      <c r="N151" s="1293"/>
      <c r="O151" s="705"/>
      <c r="P151" s="705"/>
      <c r="Q151" s="705"/>
    </row>
    <row r="152" spans="1:17" ht="13.5" thickBot="1" x14ac:dyDescent="0.25">
      <c r="A152" s="1482"/>
      <c r="B152" s="256" t="s">
        <v>708</v>
      </c>
      <c r="C152" s="261" t="s">
        <v>645</v>
      </c>
      <c r="D152" s="407" t="s">
        <v>693</v>
      </c>
      <c r="E152" s="870"/>
      <c r="F152" s="1426">
        <f>'Интерактивный прайс-лист'!$F$26*VLOOKUP($C152,last!$B$1:$C$1706,2,0)</f>
        <v>255</v>
      </c>
      <c r="G152" s="1413"/>
      <c r="H152" s="1413"/>
      <c r="I152" s="1413"/>
      <c r="J152" s="1413"/>
      <c r="K152" s="1413"/>
      <c r="L152" s="1413"/>
      <c r="M152" s="1413"/>
      <c r="N152" s="1414"/>
      <c r="O152" s="705"/>
      <c r="P152" s="705"/>
      <c r="Q152" s="705"/>
    </row>
    <row r="153" spans="1:17" x14ac:dyDescent="0.2">
      <c r="A153" s="705"/>
      <c r="B153" s="705"/>
      <c r="C153" s="705"/>
      <c r="D153" s="706"/>
      <c r="E153" s="706"/>
      <c r="F153" s="706"/>
      <c r="G153" s="706"/>
      <c r="H153" s="706"/>
      <c r="I153" s="706"/>
      <c r="J153" s="706"/>
      <c r="K153" s="706"/>
      <c r="L153" s="705"/>
      <c r="M153" s="705"/>
      <c r="N153" s="705"/>
      <c r="O153" s="705"/>
      <c r="P153" s="705"/>
      <c r="Q153" s="705"/>
    </row>
    <row r="154" spans="1:17" ht="13.5" thickBot="1" x14ac:dyDescent="0.25">
      <c r="A154" s="705"/>
      <c r="B154" s="705"/>
      <c r="C154" s="705"/>
      <c r="D154" s="706"/>
      <c r="E154" s="708"/>
      <c r="F154" s="708"/>
      <c r="G154" s="705"/>
      <c r="H154" s="705"/>
      <c r="I154" s="705"/>
      <c r="J154" s="705"/>
      <c r="K154" s="705"/>
      <c r="L154" s="705"/>
      <c r="M154" s="705"/>
      <c r="N154" s="705"/>
      <c r="O154" s="705"/>
      <c r="P154" s="705"/>
      <c r="Q154" s="705"/>
    </row>
    <row r="155" spans="1:17" ht="13.5" thickBot="1" x14ac:dyDescent="0.25">
      <c r="A155" s="1816" t="s">
        <v>8</v>
      </c>
      <c r="B155" s="1533"/>
      <c r="C155" s="1533"/>
      <c r="D155" s="1817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 t="s">
        <v>341</v>
      </c>
      <c r="Q155" s="196" t="s">
        <v>342</v>
      </c>
    </row>
    <row r="156" spans="1:17" x14ac:dyDescent="0.2">
      <c r="A156" s="1821" t="s">
        <v>689</v>
      </c>
      <c r="B156" s="1822"/>
      <c r="C156" s="1823"/>
      <c r="D156" s="290" t="s">
        <v>691</v>
      </c>
      <c r="E156" s="386"/>
      <c r="F156" s="386"/>
      <c r="G156" s="386"/>
      <c r="H156" s="386"/>
      <c r="I156" s="386"/>
      <c r="J156" s="386"/>
      <c r="K156" s="386"/>
      <c r="L156" s="386"/>
      <c r="M156" s="386"/>
      <c r="N156" s="386"/>
      <c r="O156" s="386"/>
      <c r="P156" s="386">
        <v>22.4</v>
      </c>
      <c r="Q156" s="387">
        <v>28</v>
      </c>
    </row>
    <row r="157" spans="1:17" x14ac:dyDescent="0.2">
      <c r="A157" s="1554" t="s">
        <v>700</v>
      </c>
      <c r="B157" s="1555"/>
      <c r="C157" s="1556"/>
      <c r="D157" s="232" t="s">
        <v>691</v>
      </c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>
        <v>25</v>
      </c>
      <c r="Q157" s="360">
        <v>31.5</v>
      </c>
    </row>
    <row r="158" spans="1:17" ht="13.5" thickBot="1" x14ac:dyDescent="0.25">
      <c r="A158" s="1806" t="s">
        <v>8</v>
      </c>
      <c r="B158" s="1807"/>
      <c r="C158" s="1808"/>
      <c r="D158" s="407" t="s">
        <v>693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>
        <f>'Интерактивный прайс-лист'!$F$26*VLOOKUP(P155,last!$B$1:$C$1706,2,0)</f>
        <v>7239</v>
      </c>
      <c r="Q158" s="78">
        <f>'Интерактивный прайс-лист'!$F$26*VLOOKUP(Q155,last!$B$1:$C$1706,2,0)</f>
        <v>7356</v>
      </c>
    </row>
    <row r="159" spans="1:17" x14ac:dyDescent="0.2">
      <c r="A159" s="803"/>
      <c r="B159" s="803"/>
      <c r="C159" s="803"/>
      <c r="D159" s="804"/>
      <c r="E159" s="706"/>
      <c r="F159" s="706"/>
      <c r="G159" s="705"/>
      <c r="H159" s="705"/>
      <c r="I159" s="705"/>
      <c r="J159" s="706"/>
      <c r="K159" s="706"/>
      <c r="L159" s="705"/>
      <c r="M159" s="705"/>
      <c r="N159" s="705"/>
      <c r="O159" s="705"/>
      <c r="P159" s="804"/>
      <c r="Q159" s="804"/>
    </row>
    <row r="160" spans="1:17" ht="13.5" thickBot="1" x14ac:dyDescent="0.25">
      <c r="A160" s="1372" t="s">
        <v>697</v>
      </c>
      <c r="B160" s="1372"/>
      <c r="C160" s="1372"/>
      <c r="D160" s="1372"/>
      <c r="E160" s="880"/>
      <c r="F160" s="880"/>
      <c r="G160" s="880"/>
      <c r="H160" s="880"/>
      <c r="I160" s="880"/>
      <c r="J160" s="880"/>
      <c r="K160" s="880"/>
      <c r="L160" s="880"/>
      <c r="M160" s="880"/>
      <c r="N160" s="880"/>
      <c r="O160" s="880"/>
      <c r="P160" s="880"/>
      <c r="Q160" s="880"/>
    </row>
    <row r="161" spans="1:22" x14ac:dyDescent="0.2">
      <c r="A161" s="1818" t="s">
        <v>705</v>
      </c>
      <c r="B161" s="867" t="s">
        <v>706</v>
      </c>
      <c r="C161" s="239" t="s">
        <v>139</v>
      </c>
      <c r="D161" s="316" t="s">
        <v>693</v>
      </c>
      <c r="E161" s="876"/>
      <c r="F161" s="877"/>
      <c r="G161" s="877"/>
      <c r="H161" s="877"/>
      <c r="I161" s="877"/>
      <c r="J161" s="877"/>
      <c r="K161" s="877"/>
      <c r="L161" s="877"/>
      <c r="M161" s="877"/>
      <c r="N161" s="877"/>
      <c r="O161" s="877"/>
      <c r="P161" s="1380">
        <f>'Интерактивный прайс-лист'!$F$26*VLOOKUP($C161,last!$B$1:$C$1706,2,0)</f>
        <v>94</v>
      </c>
      <c r="Q161" s="1381"/>
    </row>
    <row r="162" spans="1:22" x14ac:dyDescent="0.2">
      <c r="A162" s="1589"/>
      <c r="B162" s="248" t="s">
        <v>706</v>
      </c>
      <c r="C162" s="279" t="s">
        <v>1524</v>
      </c>
      <c r="D162" s="290" t="s">
        <v>693</v>
      </c>
      <c r="E162" s="878"/>
      <c r="F162" s="879"/>
      <c r="G162" s="879"/>
      <c r="H162" s="879"/>
      <c r="I162" s="879"/>
      <c r="J162" s="879"/>
      <c r="K162" s="879"/>
      <c r="L162" s="879"/>
      <c r="M162" s="879"/>
      <c r="N162" s="879"/>
      <c r="O162" s="879"/>
      <c r="P162" s="1382">
        <f>'Интерактивный прайс-лист'!$F$26*VLOOKUP($C162,last!$B$1:$C$1706,2,0)</f>
        <v>267</v>
      </c>
      <c r="Q162" s="1383"/>
    </row>
    <row r="163" spans="1:22" x14ac:dyDescent="0.2">
      <c r="A163" s="1589"/>
      <c r="B163" s="252" t="s">
        <v>10</v>
      </c>
      <c r="C163" s="242" t="s">
        <v>145</v>
      </c>
      <c r="D163" s="232" t="s">
        <v>693</v>
      </c>
      <c r="E163" s="878"/>
      <c r="F163" s="879"/>
      <c r="G163" s="879"/>
      <c r="H163" s="879"/>
      <c r="I163" s="879"/>
      <c r="J163" s="879"/>
      <c r="K163" s="879"/>
      <c r="L163" s="879"/>
      <c r="M163" s="879"/>
      <c r="N163" s="879"/>
      <c r="O163" s="879"/>
      <c r="P163" s="1382">
        <f>'Интерактивный прайс-лист'!$F$26*VLOOKUP($C163,last!$B$1:$C$1706,2,0)</f>
        <v>365</v>
      </c>
      <c r="Q163" s="1383"/>
    </row>
    <row r="164" spans="1:22" x14ac:dyDescent="0.2">
      <c r="A164" s="1546"/>
      <c r="B164" s="252" t="s">
        <v>708</v>
      </c>
      <c r="C164" s="242" t="s">
        <v>143</v>
      </c>
      <c r="D164" s="232" t="s">
        <v>675</v>
      </c>
      <c r="E164" s="878"/>
      <c r="F164" s="879"/>
      <c r="G164" s="879"/>
      <c r="H164" s="879"/>
      <c r="I164" s="879"/>
      <c r="J164" s="879"/>
      <c r="K164" s="879"/>
      <c r="L164" s="879"/>
      <c r="M164" s="879"/>
      <c r="N164" s="879"/>
      <c r="O164" s="879"/>
      <c r="P164" s="1382">
        <f>'Интерактивный прайс-лист'!$F$26*VLOOKUP($C164,last!$B$1:$C$1706,2,0)</f>
        <v>323</v>
      </c>
      <c r="Q164" s="1383"/>
    </row>
    <row r="165" spans="1:22" x14ac:dyDescent="0.2">
      <c r="A165" s="1554" t="s">
        <v>25</v>
      </c>
      <c r="B165" s="1556"/>
      <c r="C165" s="112" t="s">
        <v>448</v>
      </c>
      <c r="D165" s="232" t="s">
        <v>693</v>
      </c>
      <c r="E165" s="364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1382">
        <f>'Интерактивный прайс-лист'!$F$26*VLOOKUP($C165,last!$B$1:$C$1706,2,0)</f>
        <v>1741</v>
      </c>
      <c r="Q165" s="1383"/>
    </row>
    <row r="166" spans="1:22" x14ac:dyDescent="0.2">
      <c r="A166" s="1554" t="s">
        <v>26</v>
      </c>
      <c r="B166" s="1556"/>
      <c r="C166" s="112" t="s">
        <v>423</v>
      </c>
      <c r="D166" s="232" t="s">
        <v>693</v>
      </c>
      <c r="E166" s="364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1382">
        <f>'Интерактивный прайс-лист'!$F$26*VLOOKUP($C166,last!$B$1:$C$1706,2,0)</f>
        <v>1362</v>
      </c>
      <c r="Q166" s="1383"/>
    </row>
    <row r="167" spans="1:22" ht="13.5" thickBot="1" x14ac:dyDescent="0.25">
      <c r="A167" s="1557" t="s">
        <v>23</v>
      </c>
      <c r="B167" s="1559"/>
      <c r="C167" s="133" t="s">
        <v>420</v>
      </c>
      <c r="D167" s="407" t="s">
        <v>693</v>
      </c>
      <c r="E167" s="10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1415">
        <f>'Интерактивный прайс-лист'!$F$26*VLOOKUP($C167,last!$B$1:$C$1706,2,0)</f>
        <v>596</v>
      </c>
      <c r="Q167" s="1416"/>
    </row>
    <row r="168" spans="1:22" x14ac:dyDescent="0.2">
      <c r="A168" s="705"/>
      <c r="B168" s="705"/>
      <c r="C168" s="705"/>
      <c r="D168" s="706"/>
      <c r="E168" s="706"/>
      <c r="F168" s="706"/>
      <c r="G168" s="706"/>
      <c r="H168" s="705"/>
      <c r="I168" s="705"/>
      <c r="J168" s="705"/>
      <c r="K168" s="705"/>
      <c r="L168" s="705"/>
      <c r="M168" s="705"/>
      <c r="N168" s="705"/>
      <c r="O168" s="705"/>
      <c r="P168" s="705"/>
      <c r="Q168" s="705"/>
    </row>
    <row r="169" spans="1:22" x14ac:dyDescent="0.2">
      <c r="A169" s="705"/>
      <c r="B169" s="705"/>
      <c r="C169" s="705"/>
      <c r="D169" s="706"/>
      <c r="E169" s="708"/>
      <c r="F169" s="708"/>
      <c r="G169" s="708"/>
      <c r="H169" s="708"/>
      <c r="I169" s="708"/>
      <c r="J169" s="708"/>
      <c r="K169" s="708"/>
      <c r="L169" s="708"/>
      <c r="M169" s="708"/>
      <c r="N169" s="708"/>
      <c r="O169" s="708"/>
      <c r="P169" s="708"/>
      <c r="Q169" s="708"/>
      <c r="R169" s="49"/>
      <c r="S169" s="49"/>
      <c r="T169" s="49"/>
      <c r="U169" s="49"/>
      <c r="V169" s="49"/>
    </row>
    <row r="170" spans="1:22" ht="24" customHeight="1" thickBot="1" x14ac:dyDescent="0.25">
      <c r="A170" s="1805" t="s">
        <v>35</v>
      </c>
      <c r="B170" s="1805"/>
      <c r="C170" s="1805"/>
      <c r="D170" s="1805"/>
      <c r="E170" s="793"/>
      <c r="F170" s="793"/>
      <c r="G170" s="793"/>
      <c r="H170" s="793"/>
      <c r="I170" s="793"/>
      <c r="J170" s="793"/>
      <c r="K170" s="793"/>
      <c r="L170" s="793"/>
      <c r="M170" s="793"/>
      <c r="N170" s="793"/>
      <c r="O170" s="793"/>
      <c r="P170" s="793"/>
      <c r="Q170" s="793"/>
      <c r="R170" s="49"/>
      <c r="S170" s="49"/>
      <c r="T170" s="49"/>
      <c r="U170" s="49"/>
      <c r="V170" s="49"/>
    </row>
    <row r="171" spans="1:22" ht="13.5" thickBot="1" x14ac:dyDescent="0.25">
      <c r="A171" s="1767" t="s">
        <v>8</v>
      </c>
      <c r="B171" s="1744"/>
      <c r="C171" s="1744"/>
      <c r="D171" s="1804"/>
      <c r="E171" s="195"/>
      <c r="F171" s="195"/>
      <c r="G171" s="195"/>
      <c r="H171" s="195"/>
      <c r="I171" s="195"/>
      <c r="J171" s="195"/>
      <c r="K171" s="195"/>
      <c r="L171" s="195"/>
      <c r="M171" s="195"/>
      <c r="N171" s="524" t="s">
        <v>409</v>
      </c>
      <c r="O171" s="195"/>
      <c r="P171" s="195" t="s">
        <v>410</v>
      </c>
      <c r="Q171" s="196" t="s">
        <v>411</v>
      </c>
    </row>
    <row r="172" spans="1:22" x14ac:dyDescent="0.2">
      <c r="A172" s="1546" t="s">
        <v>689</v>
      </c>
      <c r="B172" s="1547"/>
      <c r="C172" s="1547"/>
      <c r="D172" s="148" t="s">
        <v>691</v>
      </c>
      <c r="E172" s="386"/>
      <c r="F172" s="386"/>
      <c r="G172" s="386"/>
      <c r="H172" s="386"/>
      <c r="I172" s="386"/>
      <c r="J172" s="386"/>
      <c r="K172" s="386"/>
      <c r="L172" s="386"/>
      <c r="M172" s="386"/>
      <c r="N172" s="386">
        <v>14</v>
      </c>
      <c r="O172" s="386"/>
      <c r="P172" s="386">
        <v>22.4</v>
      </c>
      <c r="Q172" s="387">
        <v>28</v>
      </c>
    </row>
    <row r="173" spans="1:22" x14ac:dyDescent="0.2">
      <c r="A173" s="1481" t="s">
        <v>700</v>
      </c>
      <c r="B173" s="1545"/>
      <c r="C173" s="1545"/>
      <c r="D173" s="149" t="s">
        <v>691</v>
      </c>
      <c r="E173" s="359"/>
      <c r="F173" s="359"/>
      <c r="G173" s="359"/>
      <c r="H173" s="359"/>
      <c r="I173" s="359"/>
      <c r="J173" s="359"/>
      <c r="K173" s="359"/>
      <c r="L173" s="359"/>
      <c r="M173" s="359"/>
      <c r="N173" s="359">
        <v>8.9</v>
      </c>
      <c r="O173" s="359"/>
      <c r="P173" s="359">
        <v>13.9</v>
      </c>
      <c r="Q173" s="360">
        <v>17.399999999999999</v>
      </c>
    </row>
    <row r="174" spans="1:22" ht="13.5" thickBot="1" x14ac:dyDescent="0.25">
      <c r="A174" s="1482" t="s">
        <v>8</v>
      </c>
      <c r="B174" s="1567"/>
      <c r="C174" s="1567"/>
      <c r="D174" s="135" t="s">
        <v>693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>
        <f>'Интерактивный прайс-лист'!$F$26*VLOOKUP(N171,last!$B$1:$C$1706,2,0)</f>
        <v>3942</v>
      </c>
      <c r="O174" s="77"/>
      <c r="P174" s="77">
        <f>'Интерактивный прайс-лист'!$F$26*VLOOKUP(P171,last!$B$1:$C$1706,2,0)</f>
        <v>8509</v>
      </c>
      <c r="Q174" s="78">
        <f>'Интерактивный прайс-лист'!$F$26*VLOOKUP(Q171,last!$B$1:$C$1706,2,0)</f>
        <v>8689</v>
      </c>
    </row>
    <row r="175" spans="1:22" x14ac:dyDescent="0.2">
      <c r="A175" s="803"/>
      <c r="B175" s="803"/>
      <c r="C175" s="803"/>
      <c r="D175" s="766"/>
      <c r="E175" s="804"/>
      <c r="F175" s="804"/>
      <c r="G175" s="804"/>
      <c r="H175" s="804"/>
      <c r="I175" s="804"/>
      <c r="J175" s="804"/>
      <c r="K175" s="804"/>
      <c r="L175" s="804"/>
      <c r="M175" s="804"/>
      <c r="N175" s="804"/>
      <c r="O175" s="804"/>
      <c r="P175" s="804"/>
      <c r="Q175" s="804"/>
    </row>
    <row r="176" spans="1:22" ht="13.5" thickBot="1" x14ac:dyDescent="0.25">
      <c r="A176" s="1372" t="s">
        <v>697</v>
      </c>
      <c r="B176" s="1372"/>
      <c r="C176" s="1372"/>
      <c r="D176" s="1372"/>
      <c r="E176" s="882"/>
      <c r="F176" s="882"/>
      <c r="G176" s="882"/>
      <c r="H176" s="882"/>
      <c r="I176" s="882"/>
      <c r="J176" s="882"/>
      <c r="K176" s="882"/>
      <c r="L176" s="882"/>
      <c r="M176" s="882"/>
      <c r="N176" s="882"/>
      <c r="O176" s="882"/>
      <c r="P176" s="882"/>
      <c r="Q176" s="882"/>
    </row>
    <row r="177" spans="1:17" x14ac:dyDescent="0.2">
      <c r="A177" s="315" t="s">
        <v>36</v>
      </c>
      <c r="B177" s="881" t="s">
        <v>16</v>
      </c>
      <c r="C177" s="1151" t="s">
        <v>455</v>
      </c>
      <c r="D177" s="240" t="s">
        <v>693</v>
      </c>
      <c r="E177" s="877"/>
      <c r="F177" s="877"/>
      <c r="G177" s="877"/>
      <c r="H177" s="877"/>
      <c r="I177" s="877"/>
      <c r="J177" s="877"/>
      <c r="K177" s="877"/>
      <c r="L177" s="877"/>
      <c r="M177" s="877"/>
      <c r="N177" s="1290" t="e">
        <f>'Интерактивный прайс-лист'!$F$26*VLOOKUP($C177,last!$B$1:$C$1706,2,0)</f>
        <v>#N/A</v>
      </c>
      <c r="O177" s="1386"/>
      <c r="P177" s="1386"/>
      <c r="Q177" s="1291"/>
    </row>
    <row r="178" spans="1:17" x14ac:dyDescent="0.2">
      <c r="A178" s="1842" t="s">
        <v>37</v>
      </c>
      <c r="B178" s="1843"/>
      <c r="C178" s="317" t="s">
        <v>448</v>
      </c>
      <c r="D178" s="150" t="s">
        <v>693</v>
      </c>
      <c r="E178" s="879"/>
      <c r="F178" s="879"/>
      <c r="G178" s="879"/>
      <c r="H178" s="879"/>
      <c r="I178" s="879"/>
      <c r="J178" s="879"/>
      <c r="K178" s="879"/>
      <c r="L178" s="879"/>
      <c r="M178" s="879"/>
      <c r="N178" s="1292">
        <f>'Интерактивный прайс-лист'!$F$26*VLOOKUP($C178,last!$B$1:$C$1706,2,0)</f>
        <v>1741</v>
      </c>
      <c r="O178" s="1395"/>
      <c r="P178" s="1395"/>
      <c r="Q178" s="1293"/>
    </row>
    <row r="179" spans="1:17" x14ac:dyDescent="0.2">
      <c r="A179" s="1481" t="s">
        <v>23</v>
      </c>
      <c r="B179" s="1545"/>
      <c r="C179" s="272" t="s">
        <v>24</v>
      </c>
      <c r="D179" s="150"/>
      <c r="E179" s="225"/>
      <c r="F179" s="225"/>
      <c r="G179" s="225"/>
      <c r="H179" s="225"/>
      <c r="I179" s="225"/>
      <c r="J179" s="225"/>
      <c r="K179" s="225"/>
      <c r="L179" s="225"/>
      <c r="M179" s="225"/>
      <c r="N179" s="1839" t="s">
        <v>420</v>
      </c>
      <c r="O179" s="1840"/>
      <c r="P179" s="1840"/>
      <c r="Q179" s="1841"/>
    </row>
    <row r="180" spans="1:17" x14ac:dyDescent="0.2">
      <c r="A180" s="1481"/>
      <c r="B180" s="1545"/>
      <c r="C180" s="272" t="s">
        <v>787</v>
      </c>
      <c r="D180" s="150" t="s">
        <v>693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1292">
        <f>'Интерактивный прайс-лист'!$F$26*VLOOKUP(N179,last!$B$1:$C$1706,2,0)</f>
        <v>596</v>
      </c>
      <c r="O180" s="1395"/>
      <c r="P180" s="1395"/>
      <c r="Q180" s="1293"/>
    </row>
    <row r="181" spans="1:17" x14ac:dyDescent="0.2">
      <c r="A181" s="1481" t="s">
        <v>26</v>
      </c>
      <c r="B181" s="1545"/>
      <c r="C181" s="272" t="s">
        <v>24</v>
      </c>
      <c r="D181" s="150"/>
      <c r="E181" s="225"/>
      <c r="F181" s="225"/>
      <c r="G181" s="225"/>
      <c r="H181" s="225"/>
      <c r="I181" s="225"/>
      <c r="J181" s="225"/>
      <c r="K181" s="225"/>
      <c r="L181" s="225"/>
      <c r="M181" s="225"/>
      <c r="N181" s="1839" t="s">
        <v>423</v>
      </c>
      <c r="O181" s="1840"/>
      <c r="P181" s="1840"/>
      <c r="Q181" s="1841"/>
    </row>
    <row r="182" spans="1:17" ht="13.5" thickBot="1" x14ac:dyDescent="0.25">
      <c r="A182" s="1482"/>
      <c r="B182" s="1567"/>
      <c r="C182" s="389" t="s">
        <v>787</v>
      </c>
      <c r="D182" s="151" t="s">
        <v>693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1426">
        <f>'Интерактивный прайс-лист'!$F$26*VLOOKUP(N181,last!$B$1:$C$1706,2,0)</f>
        <v>1362</v>
      </c>
      <c r="O182" s="1413"/>
      <c r="P182" s="1413"/>
      <c r="Q182" s="1414"/>
    </row>
    <row r="183" spans="1:17" x14ac:dyDescent="0.2">
      <c r="A183" s="705"/>
      <c r="B183" s="705"/>
      <c r="C183" s="705"/>
      <c r="D183" s="706"/>
      <c r="E183" s="706"/>
      <c r="F183" s="706"/>
      <c r="G183" s="706"/>
      <c r="H183" s="706"/>
      <c r="I183" s="706"/>
      <c r="J183" s="703"/>
      <c r="K183" s="703"/>
      <c r="L183" s="703"/>
      <c r="M183" s="703"/>
      <c r="N183" s="703"/>
      <c r="O183" s="705"/>
      <c r="P183" s="705"/>
      <c r="Q183" s="705"/>
    </row>
    <row r="184" spans="1:17" x14ac:dyDescent="0.2">
      <c r="A184" s="705"/>
      <c r="B184" s="705"/>
      <c r="C184" s="705"/>
      <c r="D184" s="706"/>
      <c r="E184" s="706"/>
      <c r="F184" s="706"/>
      <c r="G184" s="706"/>
      <c r="H184" s="706"/>
      <c r="I184" s="706"/>
      <c r="J184" s="706"/>
      <c r="K184" s="706"/>
      <c r="L184" s="705"/>
      <c r="M184" s="705"/>
      <c r="N184" s="705"/>
      <c r="O184" s="705"/>
      <c r="P184" s="705"/>
      <c r="Q184" s="705"/>
    </row>
    <row r="185" spans="1:17" ht="24" customHeight="1" thickBot="1" x14ac:dyDescent="0.25">
      <c r="A185" s="1805" t="s">
        <v>28</v>
      </c>
      <c r="B185" s="1805"/>
      <c r="C185" s="1805"/>
      <c r="D185" s="1805"/>
      <c r="E185" s="793"/>
      <c r="F185" s="793"/>
      <c r="G185" s="793"/>
      <c r="H185" s="793"/>
      <c r="I185" s="793"/>
      <c r="J185" s="793"/>
      <c r="K185" s="793"/>
      <c r="L185" s="715"/>
      <c r="M185" s="715"/>
      <c r="N185" s="715"/>
      <c r="O185" s="715"/>
      <c r="P185" s="715"/>
      <c r="Q185" s="715"/>
    </row>
    <row r="186" spans="1:17" ht="13.5" thickBot="1" x14ac:dyDescent="0.25">
      <c r="A186" s="1767" t="s">
        <v>8</v>
      </c>
      <c r="B186" s="1744"/>
      <c r="C186" s="1744"/>
      <c r="D186" s="1804"/>
      <c r="E186" s="524" t="s">
        <v>1637</v>
      </c>
      <c r="F186" s="412" t="s">
        <v>934</v>
      </c>
      <c r="G186" s="195" t="s">
        <v>935</v>
      </c>
      <c r="H186" s="195" t="s">
        <v>936</v>
      </c>
      <c r="I186" s="195" t="s">
        <v>937</v>
      </c>
      <c r="J186" s="195" t="s">
        <v>938</v>
      </c>
      <c r="K186" s="196" t="s">
        <v>939</v>
      </c>
      <c r="L186" s="705"/>
      <c r="M186" s="705"/>
      <c r="N186" s="705"/>
      <c r="O186" s="705"/>
      <c r="P186" s="705"/>
      <c r="Q186" s="705"/>
    </row>
    <row r="187" spans="1:17" x14ac:dyDescent="0.2">
      <c r="A187" s="1281" t="s">
        <v>689</v>
      </c>
      <c r="B187" s="1269"/>
      <c r="C187" s="1269"/>
      <c r="D187" s="134" t="s">
        <v>691</v>
      </c>
      <c r="E187" s="386">
        <v>2.2000000000000002</v>
      </c>
      <c r="F187" s="153">
        <v>2.2000000000000002</v>
      </c>
      <c r="G187" s="60">
        <v>2.8</v>
      </c>
      <c r="H187" s="60">
        <v>3.6</v>
      </c>
      <c r="I187" s="60">
        <v>4.5</v>
      </c>
      <c r="J187" s="60">
        <v>5.6</v>
      </c>
      <c r="K187" s="61">
        <v>7.1</v>
      </c>
      <c r="L187" s="705"/>
      <c r="M187" s="705"/>
      <c r="N187" s="705"/>
      <c r="O187" s="705"/>
      <c r="P187" s="705"/>
      <c r="Q187" s="705"/>
    </row>
    <row r="188" spans="1:17" x14ac:dyDescent="0.2">
      <c r="A188" s="1262" t="s">
        <v>700</v>
      </c>
      <c r="B188" s="1263"/>
      <c r="C188" s="1263"/>
      <c r="D188" s="88" t="s">
        <v>691</v>
      </c>
      <c r="E188" s="359">
        <v>2.5</v>
      </c>
      <c r="F188" s="154">
        <v>2.5</v>
      </c>
      <c r="G188" s="64">
        <v>3.2</v>
      </c>
      <c r="H188" s="64">
        <v>4</v>
      </c>
      <c r="I188" s="64">
        <v>5</v>
      </c>
      <c r="J188" s="64">
        <v>6.3</v>
      </c>
      <c r="K188" s="65">
        <v>8</v>
      </c>
      <c r="L188" s="705"/>
      <c r="M188" s="705"/>
      <c r="N188" s="705"/>
      <c r="O188" s="705"/>
      <c r="P188" s="705"/>
      <c r="Q188" s="705"/>
    </row>
    <row r="189" spans="1:17" ht="13.5" thickBot="1" x14ac:dyDescent="0.25">
      <c r="A189" s="1819" t="s">
        <v>8</v>
      </c>
      <c r="B189" s="1820"/>
      <c r="C189" s="1820"/>
      <c r="D189" s="115" t="s">
        <v>693</v>
      </c>
      <c r="E189" s="77">
        <f>'Интерактивный прайс-лист'!$F$26*VLOOKUP(E186,last!$B$1:$C$1706,2,0)</f>
        <v>1795</v>
      </c>
      <c r="F189" s="155">
        <f>'Интерактивный прайс-лист'!$F$26*VLOOKUP(F186,last!$B$1:$C$1706,2,0)</f>
        <v>1860</v>
      </c>
      <c r="G189" s="71">
        <f>'Интерактивный прайс-лист'!$F$26*VLOOKUP(G186,last!$B$1:$C$1706,2,0)</f>
        <v>1927</v>
      </c>
      <c r="H189" s="71">
        <f>'Интерактивный прайс-лист'!$F$26*VLOOKUP(H186,last!$B$1:$C$1706,2,0)</f>
        <v>2003</v>
      </c>
      <c r="I189" s="71">
        <f>'Интерактивный прайс-лист'!$F$26*VLOOKUP(I186,last!$B$1:$C$1706,2,0)</f>
        <v>2070</v>
      </c>
      <c r="J189" s="71">
        <f>'Интерактивный прайс-лист'!$F$26*VLOOKUP(J186,last!$B$1:$C$1706,2,0)</f>
        <v>2230</v>
      </c>
      <c r="K189" s="72">
        <f>'Интерактивный прайс-лист'!$F$26*VLOOKUP(K186,last!$B$1:$C$1706,2,0)</f>
        <v>2486</v>
      </c>
      <c r="L189" s="705"/>
      <c r="M189" s="705"/>
      <c r="N189" s="705"/>
      <c r="O189" s="705"/>
      <c r="P189" s="705"/>
      <c r="Q189" s="705"/>
    </row>
    <row r="190" spans="1:17" x14ac:dyDescent="0.2">
      <c r="A190" s="705"/>
      <c r="B190" s="705"/>
      <c r="C190" s="705"/>
      <c r="D190" s="706"/>
      <c r="E190" s="804"/>
      <c r="F190" s="705"/>
      <c r="G190" s="705"/>
      <c r="H190" s="705"/>
      <c r="I190" s="705"/>
      <c r="J190" s="705"/>
      <c r="K190" s="705"/>
      <c r="L190" s="705"/>
      <c r="M190" s="705"/>
      <c r="N190" s="705"/>
      <c r="O190" s="705"/>
      <c r="P190" s="705"/>
      <c r="Q190" s="705"/>
    </row>
    <row r="191" spans="1:17" ht="13.5" thickBot="1" x14ac:dyDescent="0.25">
      <c r="A191" s="1372" t="s">
        <v>697</v>
      </c>
      <c r="B191" s="1372"/>
      <c r="C191" s="1372"/>
      <c r="D191" s="1372"/>
      <c r="E191" s="882"/>
      <c r="F191" s="882"/>
      <c r="G191" s="882"/>
      <c r="H191" s="882"/>
      <c r="I191" s="882"/>
      <c r="J191" s="882"/>
      <c r="K191" s="882"/>
      <c r="L191" s="705"/>
      <c r="M191" s="705"/>
      <c r="N191" s="705"/>
      <c r="O191" s="705"/>
      <c r="P191" s="705"/>
      <c r="Q191" s="705"/>
    </row>
    <row r="192" spans="1:17" x14ac:dyDescent="0.2">
      <c r="A192" s="1447" t="s">
        <v>705</v>
      </c>
      <c r="B192" s="541" t="s">
        <v>706</v>
      </c>
      <c r="C192" s="161" t="s">
        <v>139</v>
      </c>
      <c r="D192" s="456" t="s">
        <v>693</v>
      </c>
      <c r="E192" s="1451">
        <f>'Интерактивный прайс-лист'!$F$26*VLOOKUP($C192,last!$B$1:$C$1706,2,0)</f>
        <v>94</v>
      </c>
      <c r="F192" s="1386"/>
      <c r="G192" s="1386"/>
      <c r="H192" s="1386"/>
      <c r="I192" s="1386"/>
      <c r="J192" s="1386"/>
      <c r="K192" s="1291"/>
      <c r="L192" s="705"/>
      <c r="M192" s="705"/>
      <c r="N192" s="705"/>
      <c r="O192" s="705"/>
      <c r="P192" s="705"/>
      <c r="Q192" s="705"/>
    </row>
    <row r="193" spans="1:17" x14ac:dyDescent="0.2">
      <c r="A193" s="1281"/>
      <c r="B193" s="248" t="s">
        <v>706</v>
      </c>
      <c r="C193" s="279" t="s">
        <v>1524</v>
      </c>
      <c r="D193" s="290" t="s">
        <v>693</v>
      </c>
      <c r="E193" s="1452">
        <f>'Интерактивный прайс-лист'!$F$26*VLOOKUP($C193,last!$B$1:$C$1706,2,0)</f>
        <v>267</v>
      </c>
      <c r="F193" s="1395"/>
      <c r="G193" s="1395"/>
      <c r="H193" s="1395"/>
      <c r="I193" s="1395"/>
      <c r="J193" s="1395"/>
      <c r="K193" s="1293"/>
      <c r="L193" s="705"/>
      <c r="M193" s="705"/>
      <c r="N193" s="705"/>
      <c r="O193" s="705"/>
      <c r="P193" s="705"/>
      <c r="Q193" s="705"/>
    </row>
    <row r="194" spans="1:17" x14ac:dyDescent="0.2">
      <c r="A194" s="1262"/>
      <c r="B194" s="67" t="s">
        <v>10</v>
      </c>
      <c r="C194" s="139" t="s">
        <v>155</v>
      </c>
      <c r="D194" s="88" t="s">
        <v>693</v>
      </c>
      <c r="E194" s="1452">
        <f>'Интерактивный прайс-лист'!$F$26*VLOOKUP($C194,last!$B$1:$C$1706,2,0)</f>
        <v>362</v>
      </c>
      <c r="F194" s="1395"/>
      <c r="G194" s="1395"/>
      <c r="H194" s="1395"/>
      <c r="I194" s="1395"/>
      <c r="J194" s="1395"/>
      <c r="K194" s="1293"/>
      <c r="L194" s="705"/>
      <c r="M194" s="705"/>
      <c r="N194" s="705"/>
      <c r="O194" s="705"/>
      <c r="P194" s="705"/>
      <c r="Q194" s="705"/>
    </row>
    <row r="195" spans="1:17" x14ac:dyDescent="0.2">
      <c r="A195" s="1262"/>
      <c r="B195" s="67" t="s">
        <v>708</v>
      </c>
      <c r="C195" s="139" t="s">
        <v>154</v>
      </c>
      <c r="D195" s="88" t="s">
        <v>693</v>
      </c>
      <c r="E195" s="1452">
        <f>'Интерактивный прайс-лист'!$F$26*VLOOKUP($C195,last!$B$1:$C$1706,2,0)</f>
        <v>299</v>
      </c>
      <c r="F195" s="1395"/>
      <c r="G195" s="1395"/>
      <c r="H195" s="1395"/>
      <c r="I195" s="1395"/>
      <c r="J195" s="1395"/>
      <c r="K195" s="1293"/>
      <c r="L195" s="705"/>
      <c r="M195" s="705"/>
      <c r="N195" s="705"/>
      <c r="O195" s="705"/>
      <c r="P195" s="705"/>
      <c r="Q195" s="705"/>
    </row>
    <row r="196" spans="1:17" ht="13.5" thickBot="1" x14ac:dyDescent="0.25">
      <c r="A196" s="1370" t="s">
        <v>25</v>
      </c>
      <c r="B196" s="1371"/>
      <c r="C196" s="82" t="s">
        <v>627</v>
      </c>
      <c r="D196" s="115" t="s">
        <v>693</v>
      </c>
      <c r="E196" s="1453">
        <f>'Интерактивный прайс-лист'!$F$26*VLOOKUP($C196,last!$B$1:$C$1706,2,0)</f>
        <v>430</v>
      </c>
      <c r="F196" s="1413"/>
      <c r="G196" s="1413"/>
      <c r="H196" s="1413"/>
      <c r="I196" s="1413"/>
      <c r="J196" s="1413"/>
      <c r="K196" s="1414"/>
      <c r="L196" s="705"/>
      <c r="M196" s="705"/>
      <c r="N196" s="705"/>
      <c r="O196" s="705"/>
      <c r="P196" s="705"/>
      <c r="Q196" s="705"/>
    </row>
    <row r="197" spans="1:17" x14ac:dyDescent="0.2">
      <c r="A197" s="705"/>
      <c r="B197" s="705"/>
      <c r="C197" s="705"/>
      <c r="D197" s="706"/>
      <c r="E197" s="706"/>
      <c r="F197" s="706"/>
      <c r="G197" s="706"/>
      <c r="H197" s="706"/>
      <c r="I197" s="706"/>
      <c r="J197" s="706"/>
      <c r="K197" s="706"/>
      <c r="L197" s="705"/>
      <c r="M197" s="705"/>
      <c r="N197" s="705"/>
      <c r="O197" s="705"/>
      <c r="P197" s="705"/>
      <c r="Q197" s="705"/>
    </row>
    <row r="198" spans="1:17" x14ac:dyDescent="0.2">
      <c r="A198" s="705"/>
      <c r="B198" s="705"/>
      <c r="C198" s="705"/>
      <c r="D198" s="706"/>
      <c r="E198" s="706"/>
      <c r="F198" s="706"/>
      <c r="G198" s="706"/>
      <c r="H198" s="706"/>
      <c r="I198" s="706"/>
      <c r="J198" s="706"/>
      <c r="K198" s="706"/>
      <c r="L198" s="705"/>
      <c r="M198" s="705"/>
      <c r="N198" s="705"/>
      <c r="O198" s="703"/>
      <c r="P198" s="705"/>
      <c r="Q198" s="705"/>
    </row>
    <row r="199" spans="1:17" ht="24" customHeight="1" thickBot="1" x14ac:dyDescent="0.25">
      <c r="A199" s="1405" t="s">
        <v>33</v>
      </c>
      <c r="B199" s="1405"/>
      <c r="C199" s="1405"/>
      <c r="D199" s="1405"/>
      <c r="E199" s="714"/>
      <c r="F199" s="714"/>
      <c r="G199" s="714"/>
      <c r="H199" s="714"/>
      <c r="I199" s="714"/>
      <c r="J199" s="714"/>
      <c r="K199" s="714"/>
      <c r="L199" s="715"/>
      <c r="M199" s="715"/>
      <c r="N199" s="715"/>
      <c r="O199" s="715"/>
      <c r="P199" s="715"/>
      <c r="Q199" s="715"/>
    </row>
    <row r="200" spans="1:17" ht="13.5" thickBot="1" x14ac:dyDescent="0.25">
      <c r="A200" s="1767" t="s">
        <v>8</v>
      </c>
      <c r="B200" s="1744"/>
      <c r="C200" s="1744"/>
      <c r="D200" s="1804"/>
      <c r="E200" s="412"/>
      <c r="F200" s="618" t="s">
        <v>1376</v>
      </c>
      <c r="G200" s="524" t="s">
        <v>1377</v>
      </c>
      <c r="H200" s="524" t="s">
        <v>1378</v>
      </c>
      <c r="I200" s="524" t="s">
        <v>1379</v>
      </c>
      <c r="J200" s="524" t="s">
        <v>1380</v>
      </c>
      <c r="K200" s="619" t="s">
        <v>1381</v>
      </c>
      <c r="L200" s="705"/>
      <c r="M200" s="705"/>
      <c r="N200" s="705"/>
      <c r="O200" s="705"/>
      <c r="P200" s="705"/>
      <c r="Q200" s="705"/>
    </row>
    <row r="201" spans="1:17" x14ac:dyDescent="0.2">
      <c r="A201" s="1281" t="s">
        <v>689</v>
      </c>
      <c r="B201" s="1269"/>
      <c r="C201" s="1269"/>
      <c r="D201" s="134" t="s">
        <v>691</v>
      </c>
      <c r="E201" s="153"/>
      <c r="F201" s="153">
        <v>2.2000000000000002</v>
      </c>
      <c r="G201" s="60">
        <v>2.8</v>
      </c>
      <c r="H201" s="60">
        <v>3.6</v>
      </c>
      <c r="I201" s="60">
        <v>4.5</v>
      </c>
      <c r="J201" s="60">
        <v>5.6</v>
      </c>
      <c r="K201" s="61">
        <v>7.1</v>
      </c>
      <c r="L201" s="705"/>
      <c r="M201" s="705"/>
      <c r="N201" s="705"/>
      <c r="O201" s="705"/>
      <c r="P201" s="705"/>
      <c r="Q201" s="705"/>
    </row>
    <row r="202" spans="1:17" x14ac:dyDescent="0.2">
      <c r="A202" s="1262" t="s">
        <v>700</v>
      </c>
      <c r="B202" s="1263"/>
      <c r="C202" s="1263"/>
      <c r="D202" s="88" t="s">
        <v>691</v>
      </c>
      <c r="E202" s="154"/>
      <c r="F202" s="154">
        <v>2.5</v>
      </c>
      <c r="G202" s="64">
        <v>3.2</v>
      </c>
      <c r="H202" s="64">
        <v>4</v>
      </c>
      <c r="I202" s="64">
        <v>5</v>
      </c>
      <c r="J202" s="64">
        <v>6.3</v>
      </c>
      <c r="K202" s="65">
        <v>8</v>
      </c>
      <c r="L202" s="705"/>
      <c r="M202" s="705"/>
      <c r="N202" s="705"/>
      <c r="O202" s="705"/>
      <c r="P202" s="705"/>
      <c r="Q202" s="705"/>
    </row>
    <row r="203" spans="1:17" ht="13.5" thickBot="1" x14ac:dyDescent="0.25">
      <c r="A203" s="1819" t="s">
        <v>8</v>
      </c>
      <c r="B203" s="1820"/>
      <c r="C203" s="1820"/>
      <c r="D203" s="115" t="s">
        <v>693</v>
      </c>
      <c r="E203" s="155"/>
      <c r="F203" s="155">
        <f>'Интерактивный прайс-лист'!$F$26*VLOOKUP(F200,last!$B$1:$C$1706,2,0)</f>
        <v>1598</v>
      </c>
      <c r="G203" s="77">
        <f>'Интерактивный прайс-лист'!$F$26*VLOOKUP(G200,last!$B$1:$C$1706,2,0)</f>
        <v>1632</v>
      </c>
      <c r="H203" s="77">
        <f>'Интерактивный прайс-лист'!$F$26*VLOOKUP(H200,last!$B$1:$C$1706,2,0)</f>
        <v>1707</v>
      </c>
      <c r="I203" s="77">
        <f>'Интерактивный прайс-лист'!$F$26*VLOOKUP(I200,last!$B$1:$C$1706,2,0)</f>
        <v>1741</v>
      </c>
      <c r="J203" s="77">
        <f>'Интерактивный прайс-лист'!$F$26*VLOOKUP(J200,last!$B$1:$C$1706,2,0)</f>
        <v>1896</v>
      </c>
      <c r="K203" s="78">
        <f>'Интерактивный прайс-лист'!$F$26*VLOOKUP(K200,last!$B$1:$C$1706,2,0)</f>
        <v>1933</v>
      </c>
      <c r="L203" s="705"/>
      <c r="M203" s="705"/>
      <c r="N203" s="705"/>
      <c r="O203" s="705"/>
      <c r="P203" s="705"/>
      <c r="Q203" s="705"/>
    </row>
    <row r="204" spans="1:17" x14ac:dyDescent="0.2">
      <c r="A204" s="705"/>
      <c r="B204" s="705"/>
      <c r="C204" s="705"/>
      <c r="D204" s="706"/>
      <c r="E204" s="706"/>
      <c r="F204" s="706"/>
      <c r="G204" s="706"/>
      <c r="H204" s="706"/>
      <c r="I204" s="706"/>
      <c r="J204" s="706"/>
      <c r="K204" s="706"/>
      <c r="L204" s="705"/>
      <c r="M204" s="705"/>
      <c r="N204" s="705"/>
      <c r="O204" s="705"/>
      <c r="P204" s="705"/>
      <c r="Q204" s="705"/>
    </row>
    <row r="205" spans="1:17" ht="13.5" thickBot="1" x14ac:dyDescent="0.25">
      <c r="A205" s="1372" t="s">
        <v>697</v>
      </c>
      <c r="B205" s="1815"/>
      <c r="C205" s="1815"/>
      <c r="D205" s="1815"/>
      <c r="E205" s="882"/>
      <c r="F205" s="718"/>
      <c r="G205" s="718"/>
      <c r="H205" s="718"/>
      <c r="I205" s="718"/>
      <c r="J205" s="718"/>
      <c r="K205" s="718"/>
      <c r="L205" s="705"/>
      <c r="M205" s="705"/>
      <c r="N205" s="705"/>
      <c r="O205" s="705"/>
      <c r="P205" s="705"/>
      <c r="Q205" s="705"/>
    </row>
    <row r="206" spans="1:17" x14ac:dyDescent="0.2">
      <c r="A206" s="1447" t="s">
        <v>705</v>
      </c>
      <c r="B206" s="541" t="s">
        <v>706</v>
      </c>
      <c r="C206" s="161" t="s">
        <v>139</v>
      </c>
      <c r="D206" s="456" t="s">
        <v>693</v>
      </c>
      <c r="E206" s="868"/>
      <c r="F206" s="1290">
        <f>'Интерактивный прайс-лист'!$F$26*VLOOKUP($C206,last!$B$1:$C$1706,2,0)</f>
        <v>94</v>
      </c>
      <c r="G206" s="1386"/>
      <c r="H206" s="1386"/>
      <c r="I206" s="1386"/>
      <c r="J206" s="1386"/>
      <c r="K206" s="1291"/>
      <c r="L206" s="705"/>
      <c r="M206" s="705"/>
      <c r="N206" s="705"/>
      <c r="O206" s="705"/>
      <c r="P206" s="705"/>
      <c r="Q206" s="705"/>
    </row>
    <row r="207" spans="1:17" x14ac:dyDescent="0.2">
      <c r="A207" s="1281"/>
      <c r="B207" s="248" t="s">
        <v>706</v>
      </c>
      <c r="C207" s="279" t="s">
        <v>1524</v>
      </c>
      <c r="D207" s="290" t="s">
        <v>693</v>
      </c>
      <c r="E207" s="869"/>
      <c r="F207" s="1292">
        <f>'Интерактивный прайс-лист'!$F$26*VLOOKUP($C207,last!$B$1:$C$1706,2,0)</f>
        <v>267</v>
      </c>
      <c r="G207" s="1395"/>
      <c r="H207" s="1395"/>
      <c r="I207" s="1395"/>
      <c r="J207" s="1395"/>
      <c r="K207" s="1293"/>
      <c r="L207" s="705"/>
      <c r="M207" s="705"/>
      <c r="N207" s="705"/>
      <c r="O207" s="705"/>
      <c r="P207" s="705"/>
      <c r="Q207" s="705"/>
    </row>
    <row r="208" spans="1:17" x14ac:dyDescent="0.2">
      <c r="A208" s="1262"/>
      <c r="B208" s="67" t="s">
        <v>10</v>
      </c>
      <c r="C208" s="139" t="s">
        <v>145</v>
      </c>
      <c r="D208" s="88" t="s">
        <v>693</v>
      </c>
      <c r="E208" s="869"/>
      <c r="F208" s="1292">
        <f>'Интерактивный прайс-лист'!$F$26*VLOOKUP($C208,last!$B$1:$C$1706,2,0)</f>
        <v>365</v>
      </c>
      <c r="G208" s="1395"/>
      <c r="H208" s="1395"/>
      <c r="I208" s="1395"/>
      <c r="J208" s="1395"/>
      <c r="K208" s="1293"/>
      <c r="L208" s="705"/>
      <c r="M208" s="705"/>
      <c r="N208" s="705"/>
      <c r="O208" s="705"/>
      <c r="P208" s="705"/>
      <c r="Q208" s="705"/>
    </row>
    <row r="209" spans="1:17" ht="13.5" thickBot="1" x14ac:dyDescent="0.25">
      <c r="A209" s="1370"/>
      <c r="B209" s="101" t="s">
        <v>708</v>
      </c>
      <c r="C209" s="114" t="s">
        <v>645</v>
      </c>
      <c r="D209" s="115" t="s">
        <v>693</v>
      </c>
      <c r="E209" s="870"/>
      <c r="F209" s="1426">
        <f>'Интерактивный прайс-лист'!$F$26*VLOOKUP($C209,last!$B$1:$C$1706,2,0)</f>
        <v>255</v>
      </c>
      <c r="G209" s="1413"/>
      <c r="H209" s="1413"/>
      <c r="I209" s="1413"/>
      <c r="J209" s="1413"/>
      <c r="K209" s="1414"/>
      <c r="L209" s="705"/>
      <c r="M209" s="705"/>
      <c r="N209" s="705"/>
      <c r="O209" s="705"/>
      <c r="P209" s="705"/>
      <c r="Q209" s="705"/>
    </row>
    <row r="210" spans="1:17" x14ac:dyDescent="0.2">
      <c r="A210" s="705"/>
      <c r="B210" s="705"/>
      <c r="C210" s="705"/>
      <c r="D210" s="706"/>
      <c r="E210" s="706"/>
      <c r="F210" s="706"/>
      <c r="G210" s="706"/>
      <c r="H210" s="706"/>
      <c r="I210" s="706"/>
      <c r="J210" s="706"/>
      <c r="K210" s="706"/>
      <c r="L210" s="705"/>
      <c r="M210" s="705"/>
      <c r="N210" s="705"/>
      <c r="O210" s="705"/>
      <c r="P210" s="705"/>
      <c r="Q210" s="705"/>
    </row>
    <row r="211" spans="1:17" x14ac:dyDescent="0.2">
      <c r="A211" s="705"/>
      <c r="B211" s="705"/>
      <c r="C211" s="705"/>
      <c r="D211" s="706"/>
      <c r="E211" s="706"/>
      <c r="F211" s="706"/>
      <c r="G211" s="706"/>
      <c r="H211" s="706"/>
      <c r="I211" s="706"/>
      <c r="J211" s="706"/>
      <c r="K211" s="706"/>
      <c r="L211" s="705"/>
      <c r="M211" s="705"/>
      <c r="N211" s="705"/>
      <c r="O211" s="705"/>
      <c r="P211" s="705"/>
      <c r="Q211" s="705"/>
    </row>
    <row r="212" spans="1:17" ht="24" customHeight="1" thickBot="1" x14ac:dyDescent="0.25">
      <c r="A212" s="1805" t="s">
        <v>34</v>
      </c>
      <c r="B212" s="1805"/>
      <c r="C212" s="1805"/>
      <c r="D212" s="1805"/>
      <c r="E212" s="896"/>
      <c r="F212" s="896"/>
      <c r="G212" s="896"/>
      <c r="H212" s="896"/>
      <c r="I212" s="896"/>
      <c r="J212" s="896"/>
      <c r="K212" s="896"/>
      <c r="L212" s="715"/>
      <c r="M212" s="715"/>
      <c r="N212" s="715"/>
      <c r="O212" s="715"/>
      <c r="P212" s="715"/>
      <c r="Q212" s="715"/>
    </row>
    <row r="213" spans="1:17" ht="13.5" thickBot="1" x14ac:dyDescent="0.25">
      <c r="A213" s="1767" t="s">
        <v>8</v>
      </c>
      <c r="B213" s="1744"/>
      <c r="C213" s="1744"/>
      <c r="D213" s="1804"/>
      <c r="E213" s="195"/>
      <c r="F213" s="412" t="s">
        <v>940</v>
      </c>
      <c r="G213" s="195" t="s">
        <v>941</v>
      </c>
      <c r="H213" s="195" t="s">
        <v>942</v>
      </c>
      <c r="I213" s="195" t="s">
        <v>943</v>
      </c>
      <c r="J213" s="195" t="s">
        <v>944</v>
      </c>
      <c r="K213" s="196" t="s">
        <v>945</v>
      </c>
      <c r="L213" s="705"/>
      <c r="M213" s="705"/>
      <c r="N213" s="705"/>
      <c r="O213" s="705"/>
      <c r="P213" s="705"/>
      <c r="Q213" s="705"/>
    </row>
    <row r="214" spans="1:17" x14ac:dyDescent="0.2">
      <c r="A214" s="1281" t="s">
        <v>689</v>
      </c>
      <c r="B214" s="1269"/>
      <c r="C214" s="1269"/>
      <c r="D214" s="134" t="s">
        <v>691</v>
      </c>
      <c r="E214" s="386"/>
      <c r="F214" s="153">
        <v>2.2000000000000002</v>
      </c>
      <c r="G214" s="60">
        <v>2.8</v>
      </c>
      <c r="H214" s="60">
        <v>3.6</v>
      </c>
      <c r="I214" s="60">
        <v>4.5</v>
      </c>
      <c r="J214" s="60">
        <v>5.6</v>
      </c>
      <c r="K214" s="61">
        <v>7.1</v>
      </c>
      <c r="L214" s="705"/>
      <c r="M214" s="705"/>
      <c r="N214" s="705"/>
      <c r="O214" s="705"/>
      <c r="P214" s="705"/>
      <c r="Q214" s="705"/>
    </row>
    <row r="215" spans="1:17" x14ac:dyDescent="0.2">
      <c r="A215" s="1262" t="s">
        <v>700</v>
      </c>
      <c r="B215" s="1263"/>
      <c r="C215" s="1263"/>
      <c r="D215" s="88" t="s">
        <v>691</v>
      </c>
      <c r="E215" s="359"/>
      <c r="F215" s="154">
        <v>2.5</v>
      </c>
      <c r="G215" s="64">
        <v>3.2</v>
      </c>
      <c r="H215" s="64">
        <v>4</v>
      </c>
      <c r="I215" s="64">
        <v>5</v>
      </c>
      <c r="J215" s="64">
        <v>6.3</v>
      </c>
      <c r="K215" s="65">
        <v>8</v>
      </c>
      <c r="L215" s="705"/>
      <c r="M215" s="705"/>
      <c r="N215" s="705"/>
      <c r="O215" s="705"/>
      <c r="P215" s="705"/>
      <c r="Q215" s="705"/>
    </row>
    <row r="216" spans="1:17" ht="13.5" thickBot="1" x14ac:dyDescent="0.25">
      <c r="A216" s="1819" t="s">
        <v>118</v>
      </c>
      <c r="B216" s="1820"/>
      <c r="C216" s="1820"/>
      <c r="D216" s="115" t="s">
        <v>693</v>
      </c>
      <c r="E216" s="77"/>
      <c r="F216" s="155">
        <f>'Интерактивный прайс-лист'!$F$26*VLOOKUP(F213,last!$B$1:$C$1706,2,0)</f>
        <v>2121</v>
      </c>
      <c r="G216" s="77">
        <f>'Интерактивный прайс-лист'!$F$26*VLOOKUP(G213,last!$B$1:$C$1706,2,0)</f>
        <v>2236</v>
      </c>
      <c r="H216" s="77">
        <f>'Интерактивный прайс-лист'!$F$26*VLOOKUP(H213,last!$B$1:$C$1706,2,0)</f>
        <v>2278</v>
      </c>
      <c r="I216" s="77">
        <f>'Интерактивный прайс-лист'!$F$26*VLOOKUP(I213,last!$B$1:$C$1706,2,0)</f>
        <v>2331</v>
      </c>
      <c r="J216" s="77">
        <f>'Интерактивный прайс-лист'!$F$26*VLOOKUP(J213,last!$B$1:$C$1706,2,0)</f>
        <v>2409</v>
      </c>
      <c r="K216" s="78">
        <f>'Интерактивный прайс-лист'!$F$26*VLOOKUP(K213,last!$B$1:$C$1706,2,0)</f>
        <v>2682</v>
      </c>
      <c r="L216" s="705"/>
      <c r="M216" s="705"/>
      <c r="N216" s="705"/>
      <c r="O216" s="705"/>
      <c r="P216" s="705"/>
      <c r="Q216" s="705"/>
    </row>
    <row r="217" spans="1:17" x14ac:dyDescent="0.2">
      <c r="A217" s="705"/>
      <c r="B217" s="705"/>
      <c r="C217" s="705"/>
      <c r="D217" s="706"/>
      <c r="E217" s="706"/>
      <c r="F217" s="706"/>
      <c r="G217" s="706"/>
      <c r="H217" s="706"/>
      <c r="I217" s="706"/>
      <c r="J217" s="706"/>
      <c r="K217" s="706"/>
      <c r="L217" s="705"/>
      <c r="M217" s="705"/>
      <c r="N217" s="705"/>
      <c r="O217" s="705"/>
      <c r="P217" s="705"/>
      <c r="Q217" s="705"/>
    </row>
    <row r="218" spans="1:17" ht="13.5" thickBot="1" x14ac:dyDescent="0.25">
      <c r="A218" s="1372" t="s">
        <v>697</v>
      </c>
      <c r="B218" s="1815"/>
      <c r="C218" s="1815"/>
      <c r="D218" s="1815"/>
      <c r="E218" s="882"/>
      <c r="F218" s="718"/>
      <c r="G218" s="718"/>
      <c r="H218" s="718"/>
      <c r="I218" s="718"/>
      <c r="J218" s="718"/>
      <c r="K218" s="718"/>
      <c r="L218" s="705"/>
      <c r="M218" s="705"/>
      <c r="N218" s="705"/>
      <c r="O218" s="705"/>
      <c r="P218" s="705"/>
      <c r="Q218" s="705"/>
    </row>
    <row r="219" spans="1:17" x14ac:dyDescent="0.2">
      <c r="A219" s="1447" t="s">
        <v>705</v>
      </c>
      <c r="B219" s="541" t="s">
        <v>706</v>
      </c>
      <c r="C219" s="161" t="s">
        <v>139</v>
      </c>
      <c r="D219" s="456" t="s">
        <v>693</v>
      </c>
      <c r="E219" s="868"/>
      <c r="F219" s="1290">
        <f>'Интерактивный прайс-лист'!$F$26*VLOOKUP($C219,last!$B$1:$C$1706,2,0)</f>
        <v>94</v>
      </c>
      <c r="G219" s="1386"/>
      <c r="H219" s="1386"/>
      <c r="I219" s="1386"/>
      <c r="J219" s="1386"/>
      <c r="K219" s="1291"/>
      <c r="L219" s="705"/>
      <c r="M219" s="705"/>
      <c r="N219" s="705"/>
      <c r="O219" s="705"/>
      <c r="P219" s="705"/>
      <c r="Q219" s="705"/>
    </row>
    <row r="220" spans="1:17" x14ac:dyDescent="0.2">
      <c r="A220" s="1262"/>
      <c r="B220" s="252" t="s">
        <v>706</v>
      </c>
      <c r="C220" s="242" t="s">
        <v>1524</v>
      </c>
      <c r="D220" s="232" t="s">
        <v>693</v>
      </c>
      <c r="E220" s="869"/>
      <c r="F220" s="1292">
        <f>'Интерактивный прайс-лист'!$F$26*VLOOKUP($C220,last!$B$1:$C$1706,2,0)</f>
        <v>267</v>
      </c>
      <c r="G220" s="1395"/>
      <c r="H220" s="1395"/>
      <c r="I220" s="1395"/>
      <c r="J220" s="1395"/>
      <c r="K220" s="1293"/>
      <c r="L220" s="705"/>
      <c r="M220" s="705"/>
      <c r="N220" s="705"/>
      <c r="O220" s="705"/>
      <c r="P220" s="705"/>
      <c r="Q220" s="705"/>
    </row>
    <row r="221" spans="1:17" x14ac:dyDescent="0.2">
      <c r="A221" s="1262"/>
      <c r="B221" s="67" t="s">
        <v>10</v>
      </c>
      <c r="C221" s="111" t="s">
        <v>646</v>
      </c>
      <c r="D221" s="88" t="s">
        <v>693</v>
      </c>
      <c r="E221" s="869"/>
      <c r="F221" s="1292">
        <f>'Интерактивный прайс-лист'!$F$26*VLOOKUP($C221,last!$B$1:$C$1706,2,0)</f>
        <v>255</v>
      </c>
      <c r="G221" s="1395"/>
      <c r="H221" s="1395"/>
      <c r="I221" s="1395"/>
      <c r="J221" s="1395"/>
      <c r="K221" s="1293"/>
      <c r="L221" s="705"/>
      <c r="M221" s="705"/>
      <c r="N221" s="705"/>
      <c r="O221" s="705"/>
      <c r="P221" s="705"/>
      <c r="Q221" s="705"/>
    </row>
    <row r="222" spans="1:17" ht="13.5" thickBot="1" x14ac:dyDescent="0.25">
      <c r="A222" s="1370"/>
      <c r="B222" s="101" t="s">
        <v>708</v>
      </c>
      <c r="C222" s="114" t="s">
        <v>645</v>
      </c>
      <c r="D222" s="115" t="s">
        <v>693</v>
      </c>
      <c r="E222" s="870"/>
      <c r="F222" s="1426">
        <f>'Интерактивный прайс-лист'!$F$26*VLOOKUP($C222,last!$B$1:$C$1706,2,0)</f>
        <v>255</v>
      </c>
      <c r="G222" s="1413"/>
      <c r="H222" s="1413"/>
      <c r="I222" s="1413"/>
      <c r="J222" s="1413"/>
      <c r="K222" s="1414"/>
      <c r="L222" s="705"/>
      <c r="M222" s="705"/>
      <c r="N222" s="705"/>
      <c r="O222" s="705"/>
      <c r="P222" s="705"/>
      <c r="Q222" s="705"/>
    </row>
    <row r="223" spans="1:17" x14ac:dyDescent="0.2">
      <c r="A223" s="705"/>
      <c r="B223" s="705"/>
      <c r="C223" s="705"/>
      <c r="D223" s="706"/>
      <c r="E223" s="706"/>
      <c r="F223" s="706"/>
      <c r="G223" s="706"/>
      <c r="H223" s="706"/>
      <c r="I223" s="706"/>
      <c r="J223" s="706"/>
      <c r="K223" s="706"/>
      <c r="L223" s="705"/>
      <c r="M223" s="705"/>
      <c r="N223" s="705"/>
      <c r="O223" s="705"/>
      <c r="P223" s="705"/>
      <c r="Q223" s="705"/>
    </row>
    <row r="224" spans="1:17" x14ac:dyDescent="0.2">
      <c r="A224" s="705"/>
      <c r="B224" s="705"/>
      <c r="C224" s="705"/>
      <c r="D224" s="706"/>
      <c r="E224" s="706"/>
      <c r="F224" s="706"/>
      <c r="G224" s="706"/>
      <c r="H224" s="706"/>
      <c r="I224" s="706"/>
      <c r="J224" s="706"/>
      <c r="K224" s="706"/>
      <c r="L224" s="705"/>
      <c r="M224" s="705"/>
      <c r="N224" s="705"/>
      <c r="O224" s="705"/>
      <c r="P224" s="705"/>
      <c r="Q224" s="705"/>
    </row>
    <row r="225" spans="1:17" ht="24" customHeight="1" thickBot="1" x14ac:dyDescent="0.25">
      <c r="A225" s="1805" t="s">
        <v>27</v>
      </c>
      <c r="B225" s="1805"/>
      <c r="C225" s="1805"/>
      <c r="D225" s="1805"/>
      <c r="E225" s="895"/>
      <c r="F225" s="895"/>
      <c r="G225" s="895"/>
      <c r="H225" s="895"/>
      <c r="I225" s="714"/>
      <c r="J225" s="714"/>
      <c r="K225" s="714"/>
      <c r="L225" s="715"/>
      <c r="M225" s="715"/>
      <c r="N225" s="715"/>
      <c r="O225" s="715"/>
      <c r="P225" s="715"/>
      <c r="Q225" s="715"/>
    </row>
    <row r="226" spans="1:17" ht="13.5" thickBot="1" x14ac:dyDescent="0.25">
      <c r="A226" s="1767" t="s">
        <v>8</v>
      </c>
      <c r="B226" s="1744"/>
      <c r="C226" s="1744"/>
      <c r="D226" s="1804"/>
      <c r="E226" s="195"/>
      <c r="F226" s="195"/>
      <c r="G226" s="195"/>
      <c r="H226" s="195" t="s">
        <v>335</v>
      </c>
      <c r="I226" s="195"/>
      <c r="J226" s="195"/>
      <c r="K226" s="195" t="s">
        <v>336</v>
      </c>
      <c r="L226" s="195"/>
      <c r="M226" s="196" t="s">
        <v>334</v>
      </c>
      <c r="N226" s="705"/>
      <c r="O226" s="705"/>
      <c r="P226" s="705"/>
      <c r="Q226" s="705"/>
    </row>
    <row r="227" spans="1:17" x14ac:dyDescent="0.2">
      <c r="A227" s="1546" t="s">
        <v>689</v>
      </c>
      <c r="B227" s="1547"/>
      <c r="C227" s="1547"/>
      <c r="D227" s="290" t="s">
        <v>691</v>
      </c>
      <c r="E227" s="386"/>
      <c r="F227" s="386"/>
      <c r="G227" s="386"/>
      <c r="H227" s="386">
        <v>3.6</v>
      </c>
      <c r="I227" s="386"/>
      <c r="J227" s="386"/>
      <c r="K227" s="386">
        <v>7.1</v>
      </c>
      <c r="L227" s="386"/>
      <c r="M227" s="387">
        <v>11.2</v>
      </c>
      <c r="N227" s="705"/>
      <c r="O227" s="705"/>
      <c r="P227" s="705"/>
      <c r="Q227" s="705"/>
    </row>
    <row r="228" spans="1:17" x14ac:dyDescent="0.2">
      <c r="A228" s="1481" t="s">
        <v>700</v>
      </c>
      <c r="B228" s="1545"/>
      <c r="C228" s="1545"/>
      <c r="D228" s="232" t="s">
        <v>691</v>
      </c>
      <c r="E228" s="359"/>
      <c r="F228" s="359"/>
      <c r="G228" s="359"/>
      <c r="H228" s="359">
        <v>4</v>
      </c>
      <c r="I228" s="359"/>
      <c r="J228" s="359"/>
      <c r="K228" s="359">
        <v>8</v>
      </c>
      <c r="L228" s="359"/>
      <c r="M228" s="360">
        <v>12.5</v>
      </c>
      <c r="N228" s="705"/>
      <c r="O228" s="705"/>
      <c r="P228" s="705"/>
      <c r="Q228" s="705"/>
    </row>
    <row r="229" spans="1:17" ht="13.5" thickBot="1" x14ac:dyDescent="0.25">
      <c r="A229" s="1837" t="s">
        <v>8</v>
      </c>
      <c r="B229" s="1838"/>
      <c r="C229" s="1838"/>
      <c r="D229" s="407" t="s">
        <v>693</v>
      </c>
      <c r="E229" s="77"/>
      <c r="F229" s="77"/>
      <c r="G229" s="77"/>
      <c r="H229" s="77">
        <f>'Интерактивный прайс-лист'!$F$26*VLOOKUP(H226,last!$B$1:$C$1706,2,0)</f>
        <v>2013</v>
      </c>
      <c r="I229" s="77"/>
      <c r="J229" s="77"/>
      <c r="K229" s="77">
        <f>'Интерактивный прайс-лист'!$F$26*VLOOKUP(K226,last!$B$1:$C$1706,2,0)</f>
        <v>2252</v>
      </c>
      <c r="L229" s="77"/>
      <c r="M229" s="78">
        <f>'Интерактивный прайс-лист'!$F$26*VLOOKUP(M226,last!$B$1:$C$1706,2,0)</f>
        <v>2504</v>
      </c>
      <c r="N229" s="705"/>
      <c r="O229" s="705"/>
      <c r="P229" s="705"/>
      <c r="Q229" s="705"/>
    </row>
    <row r="230" spans="1:17" x14ac:dyDescent="0.2">
      <c r="A230" s="803"/>
      <c r="B230" s="803"/>
      <c r="C230" s="803"/>
      <c r="D230" s="804"/>
      <c r="E230" s="803"/>
      <c r="F230" s="803"/>
      <c r="G230" s="803"/>
      <c r="H230" s="803"/>
      <c r="I230" s="803"/>
      <c r="J230" s="803"/>
      <c r="K230" s="706"/>
      <c r="L230" s="706"/>
      <c r="M230" s="705"/>
      <c r="N230" s="705"/>
      <c r="O230" s="705"/>
      <c r="P230" s="705"/>
      <c r="Q230" s="705"/>
    </row>
    <row r="231" spans="1:17" ht="13.5" thickBot="1" x14ac:dyDescent="0.25">
      <c r="A231" s="1372" t="s">
        <v>697</v>
      </c>
      <c r="B231" s="1372"/>
      <c r="C231" s="1372"/>
      <c r="D231" s="1372"/>
      <c r="E231" s="882"/>
      <c r="F231" s="882"/>
      <c r="G231" s="882"/>
      <c r="H231" s="882"/>
      <c r="I231" s="882"/>
      <c r="J231" s="882"/>
      <c r="K231" s="882"/>
      <c r="L231" s="882"/>
      <c r="M231" s="882"/>
      <c r="N231" s="705"/>
      <c r="O231" s="705"/>
      <c r="P231" s="705"/>
      <c r="Q231" s="705"/>
    </row>
    <row r="232" spans="1:17" x14ac:dyDescent="0.2">
      <c r="A232" s="1480" t="s">
        <v>705</v>
      </c>
      <c r="B232" s="867" t="s">
        <v>706</v>
      </c>
      <c r="C232" s="239" t="s">
        <v>139</v>
      </c>
      <c r="D232" s="316" t="s">
        <v>693</v>
      </c>
      <c r="E232" s="688"/>
      <c r="F232" s="689"/>
      <c r="G232" s="689"/>
      <c r="H232" s="1290">
        <f>'Интерактивный прайс-лист'!$F$26*VLOOKUP($C232,last!$B$1:$C$1706,2,0)</f>
        <v>94</v>
      </c>
      <c r="I232" s="1386"/>
      <c r="J232" s="1386"/>
      <c r="K232" s="1386"/>
      <c r="L232" s="1386"/>
      <c r="M232" s="1291"/>
      <c r="N232" s="705"/>
      <c r="O232" s="705"/>
      <c r="P232" s="705"/>
      <c r="Q232" s="705"/>
    </row>
    <row r="233" spans="1:17" x14ac:dyDescent="0.2">
      <c r="A233" s="1546"/>
      <c r="B233" s="248" t="s">
        <v>706</v>
      </c>
      <c r="C233" s="279" t="s">
        <v>1524</v>
      </c>
      <c r="D233" s="290" t="s">
        <v>693</v>
      </c>
      <c r="E233" s="690"/>
      <c r="F233" s="691"/>
      <c r="G233" s="691"/>
      <c r="H233" s="1292">
        <f>'Интерактивный прайс-лист'!$F$26*VLOOKUP($C233,last!$B$1:$C$1706,2,0)</f>
        <v>267</v>
      </c>
      <c r="I233" s="1395"/>
      <c r="J233" s="1395"/>
      <c r="K233" s="1395"/>
      <c r="L233" s="1395"/>
      <c r="M233" s="1293"/>
      <c r="N233" s="705"/>
      <c r="O233" s="705"/>
      <c r="P233" s="705"/>
      <c r="Q233" s="705"/>
    </row>
    <row r="234" spans="1:17" x14ac:dyDescent="0.2">
      <c r="A234" s="1481"/>
      <c r="B234" s="252" t="s">
        <v>10</v>
      </c>
      <c r="C234" s="242" t="s">
        <v>157</v>
      </c>
      <c r="D234" s="232" t="s">
        <v>693</v>
      </c>
      <c r="E234" s="690"/>
      <c r="F234" s="691"/>
      <c r="G234" s="691"/>
      <c r="H234" s="1292">
        <f>'Интерактивный прайс-лист'!$F$26*VLOOKUP($C234,last!$B$1:$C$1706,2,0)</f>
        <v>362</v>
      </c>
      <c r="I234" s="1395"/>
      <c r="J234" s="1395"/>
      <c r="K234" s="1395"/>
      <c r="L234" s="1395"/>
      <c r="M234" s="1293"/>
      <c r="N234" s="705"/>
      <c r="O234" s="705"/>
      <c r="P234" s="705"/>
      <c r="Q234" s="705"/>
    </row>
    <row r="235" spans="1:17" x14ac:dyDescent="0.2">
      <c r="A235" s="1481"/>
      <c r="B235" s="252" t="s">
        <v>708</v>
      </c>
      <c r="C235" s="242" t="s">
        <v>156</v>
      </c>
      <c r="D235" s="232" t="s">
        <v>693</v>
      </c>
      <c r="E235" s="690"/>
      <c r="F235" s="691"/>
      <c r="G235" s="691"/>
      <c r="H235" s="1292">
        <f>'Интерактивный прайс-лист'!$F$26*VLOOKUP($C235,last!$B$1:$C$1706,2,0)</f>
        <v>362</v>
      </c>
      <c r="I235" s="1395"/>
      <c r="J235" s="1395"/>
      <c r="K235" s="1395"/>
      <c r="L235" s="1395"/>
      <c r="M235" s="1293"/>
      <c r="N235" s="705"/>
      <c r="O235" s="705"/>
      <c r="P235" s="705"/>
      <c r="Q235" s="705"/>
    </row>
    <row r="236" spans="1:17" x14ac:dyDescent="0.2">
      <c r="A236" s="224" t="s">
        <v>25</v>
      </c>
      <c r="B236" s="1545" t="s">
        <v>24</v>
      </c>
      <c r="C236" s="1545"/>
      <c r="D236" s="1812"/>
      <c r="E236" s="884"/>
      <c r="F236" s="885"/>
      <c r="G236" s="883"/>
      <c r="H236" s="233" t="s">
        <v>507</v>
      </c>
      <c r="I236" s="884"/>
      <c r="J236" s="883"/>
      <c r="K236" s="233" t="s">
        <v>236</v>
      </c>
      <c r="L236" s="233"/>
      <c r="M236" s="285" t="s">
        <v>236</v>
      </c>
      <c r="N236" s="705"/>
      <c r="O236" s="705"/>
      <c r="P236" s="705"/>
      <c r="Q236" s="705"/>
    </row>
    <row r="237" spans="1:17" ht="13.5" thickBot="1" x14ac:dyDescent="0.25">
      <c r="A237" s="1813"/>
      <c r="B237" s="1814"/>
      <c r="C237" s="1814"/>
      <c r="D237" s="407" t="s">
        <v>693</v>
      </c>
      <c r="E237" s="697"/>
      <c r="F237" s="672"/>
      <c r="G237" s="155"/>
      <c r="H237" s="77">
        <f>'Интерактивный прайс-лист'!$F$26*VLOOKUP(H236,last!$B$1:$C$1706,2,0)</f>
        <v>1066</v>
      </c>
      <c r="I237" s="697"/>
      <c r="J237" s="155"/>
      <c r="K237" s="77">
        <f>'Интерактивный прайс-лист'!$F$26*VLOOKUP(K236,last!$B$1:$C$1706,2,0)</f>
        <v>1104</v>
      </c>
      <c r="L237" s="77"/>
      <c r="M237" s="258">
        <f>'Интерактивный прайс-лист'!$F$26*VLOOKUP(M236,last!$B$1:$C$1706,2,0)</f>
        <v>1104</v>
      </c>
      <c r="N237" s="705"/>
      <c r="O237" s="705"/>
      <c r="P237" s="705"/>
      <c r="Q237" s="705"/>
    </row>
    <row r="238" spans="1:17" x14ac:dyDescent="0.2">
      <c r="A238" s="705"/>
      <c r="B238" s="705"/>
      <c r="C238" s="705"/>
      <c r="D238" s="706"/>
      <c r="E238" s="706"/>
      <c r="F238" s="706"/>
      <c r="G238" s="706"/>
      <c r="H238" s="706"/>
      <c r="I238" s="706"/>
      <c r="J238" s="706"/>
      <c r="K238" s="706"/>
      <c r="L238" s="705"/>
      <c r="M238" s="705"/>
      <c r="N238" s="705"/>
      <c r="O238" s="705"/>
      <c r="P238" s="705"/>
      <c r="Q238" s="705"/>
    </row>
    <row r="239" spans="1:17" x14ac:dyDescent="0.2">
      <c r="A239" s="705"/>
      <c r="B239" s="705"/>
      <c r="C239" s="705"/>
      <c r="D239" s="706"/>
      <c r="E239" s="706"/>
      <c r="F239" s="706"/>
      <c r="G239" s="706"/>
      <c r="H239" s="706"/>
      <c r="I239" s="706"/>
      <c r="J239" s="706"/>
      <c r="K239" s="706"/>
      <c r="L239" s="705"/>
      <c r="M239" s="705"/>
      <c r="N239" s="705"/>
      <c r="O239" s="705"/>
      <c r="P239" s="705"/>
      <c r="Q239" s="705"/>
    </row>
    <row r="240" spans="1:17" ht="24" customHeight="1" thickBot="1" x14ac:dyDescent="0.25">
      <c r="A240" s="1805" t="s">
        <v>29</v>
      </c>
      <c r="B240" s="1805"/>
      <c r="C240" s="1805"/>
      <c r="D240" s="1805"/>
      <c r="E240" s="793"/>
      <c r="F240" s="793"/>
      <c r="G240" s="793"/>
      <c r="H240" s="793"/>
      <c r="I240" s="793"/>
      <c r="J240" s="793"/>
      <c r="K240" s="793"/>
      <c r="L240" s="793"/>
      <c r="M240" s="793"/>
      <c r="N240" s="793"/>
      <c r="O240" s="716"/>
      <c r="P240" s="793"/>
      <c r="Q240" s="715"/>
    </row>
    <row r="241" spans="1:17" ht="13.5" thickBot="1" x14ac:dyDescent="0.25">
      <c r="A241" s="1767" t="s">
        <v>8</v>
      </c>
      <c r="B241" s="1744"/>
      <c r="C241" s="1744"/>
      <c r="D241" s="1804"/>
      <c r="E241" s="195"/>
      <c r="F241" s="195"/>
      <c r="G241" s="195"/>
      <c r="H241" s="195"/>
      <c r="I241" s="195"/>
      <c r="J241" s="195"/>
      <c r="K241" s="195"/>
      <c r="L241" s="195" t="s">
        <v>345</v>
      </c>
      <c r="M241" s="195" t="s">
        <v>343</v>
      </c>
      <c r="N241" s="196" t="s">
        <v>344</v>
      </c>
      <c r="O241" s="703"/>
      <c r="P241" s="705"/>
      <c r="Q241" s="705"/>
    </row>
    <row r="242" spans="1:17" x14ac:dyDescent="0.2">
      <c r="A242" s="1281" t="s">
        <v>689</v>
      </c>
      <c r="B242" s="1269"/>
      <c r="C242" s="1269"/>
      <c r="D242" s="134" t="s">
        <v>691</v>
      </c>
      <c r="E242" s="60"/>
      <c r="F242" s="60"/>
      <c r="G242" s="60"/>
      <c r="H242" s="60"/>
      <c r="I242" s="60"/>
      <c r="J242" s="60"/>
      <c r="K242" s="60"/>
      <c r="L242" s="60">
        <v>8</v>
      </c>
      <c r="M242" s="60">
        <v>11.2</v>
      </c>
      <c r="N242" s="61">
        <v>14</v>
      </c>
      <c r="O242" s="703"/>
      <c r="P242" s="705"/>
      <c r="Q242" s="705"/>
    </row>
    <row r="243" spans="1:17" x14ac:dyDescent="0.2">
      <c r="A243" s="1262" t="s">
        <v>700</v>
      </c>
      <c r="B243" s="1263"/>
      <c r="C243" s="1263"/>
      <c r="D243" s="88" t="s">
        <v>691</v>
      </c>
      <c r="E243" s="64"/>
      <c r="F243" s="64"/>
      <c r="G243" s="64"/>
      <c r="H243" s="64"/>
      <c r="I243" s="64"/>
      <c r="J243" s="64"/>
      <c r="K243" s="64"/>
      <c r="L243" s="64">
        <v>9</v>
      </c>
      <c r="M243" s="64">
        <v>12.5</v>
      </c>
      <c r="N243" s="65">
        <v>14</v>
      </c>
      <c r="O243" s="703"/>
      <c r="P243" s="705"/>
      <c r="Q243" s="705"/>
    </row>
    <row r="244" spans="1:17" x14ac:dyDescent="0.2">
      <c r="A244" s="1809" t="s">
        <v>30</v>
      </c>
      <c r="B244" s="1810"/>
      <c r="C244" s="1810"/>
      <c r="D244" s="1811"/>
      <c r="E244" s="128"/>
      <c r="F244" s="128"/>
      <c r="G244" s="128"/>
      <c r="H244" s="128"/>
      <c r="I244" s="128"/>
      <c r="J244" s="128"/>
      <c r="K244" s="128"/>
      <c r="L244" s="677" t="s">
        <v>138</v>
      </c>
      <c r="M244" s="677" t="s">
        <v>1358</v>
      </c>
      <c r="N244" s="129" t="s">
        <v>451</v>
      </c>
      <c r="O244" s="703"/>
      <c r="P244" s="705"/>
      <c r="Q244" s="705"/>
    </row>
    <row r="245" spans="1:17" x14ac:dyDescent="0.2">
      <c r="A245" s="1262" t="s">
        <v>702</v>
      </c>
      <c r="B245" s="1263"/>
      <c r="C245" s="1263"/>
      <c r="D245" s="149" t="s">
        <v>693</v>
      </c>
      <c r="E245" s="75"/>
      <c r="F245" s="75"/>
      <c r="G245" s="75"/>
      <c r="H245" s="75"/>
      <c r="I245" s="75"/>
      <c r="J245" s="75"/>
      <c r="K245" s="75"/>
      <c r="L245" s="75">
        <f>'Интерактивный прайс-лист'!$F$26*VLOOKUP(L241,last!$B$1:$C$1706,2,0)</f>
        <v>4049</v>
      </c>
      <c r="M245" s="75">
        <f>'Интерактивный прайс-лист'!$F$26*VLOOKUP(M241,last!$B$1:$C$1706,2,0)</f>
        <v>4347</v>
      </c>
      <c r="N245" s="76">
        <f>'Интерактивный прайс-лист'!$F$26*VLOOKUP(N241,last!$B$1:$C$1706,2,0)</f>
        <v>4444</v>
      </c>
      <c r="O245" s="703"/>
      <c r="P245" s="705"/>
      <c r="Q245" s="705"/>
    </row>
    <row r="246" spans="1:17" x14ac:dyDescent="0.2">
      <c r="A246" s="1262" t="s">
        <v>30</v>
      </c>
      <c r="B246" s="1263"/>
      <c r="C246" s="111" t="s">
        <v>31</v>
      </c>
      <c r="D246" s="149" t="s">
        <v>693</v>
      </c>
      <c r="E246" s="75"/>
      <c r="F246" s="75"/>
      <c r="G246" s="75"/>
      <c r="H246" s="75"/>
      <c r="I246" s="75"/>
      <c r="J246" s="75"/>
      <c r="K246" s="75"/>
      <c r="L246" s="75">
        <f>'Интерактивный прайс-лист'!$F$26*VLOOKUP(L244,last!$B$1:$C$1706,2,0)</f>
        <v>1126</v>
      </c>
      <c r="M246" s="75">
        <f>'Интерактивный прайс-лист'!$F$26*VLOOKUP(M244,last!$B$1:$C$1706,2,0)</f>
        <v>1126</v>
      </c>
      <c r="N246" s="76">
        <f>'Интерактивный прайс-лист'!$F$26*VLOOKUP(N244,last!$B$1:$C$1706,2,0)</f>
        <v>1126</v>
      </c>
      <c r="O246" s="703"/>
      <c r="P246" s="705"/>
      <c r="Q246" s="705"/>
    </row>
    <row r="247" spans="1:17" ht="13.5" thickBot="1" x14ac:dyDescent="0.25">
      <c r="A247" s="1420" t="s">
        <v>704</v>
      </c>
      <c r="B247" s="1421"/>
      <c r="C247" s="1421"/>
      <c r="D247" s="135" t="s">
        <v>693</v>
      </c>
      <c r="E247" s="71"/>
      <c r="F247" s="71"/>
      <c r="G247" s="71"/>
      <c r="H247" s="71"/>
      <c r="I247" s="71"/>
      <c r="J247" s="71"/>
      <c r="K247" s="71"/>
      <c r="L247" s="71">
        <f>SUM(L245:L246)</f>
        <v>5175</v>
      </c>
      <c r="M247" s="71">
        <f>SUM(M245:M246)</f>
        <v>5473</v>
      </c>
      <c r="N247" s="72">
        <f>SUM(N245:N246)</f>
        <v>5570</v>
      </c>
      <c r="O247" s="703"/>
      <c r="P247" s="705"/>
      <c r="Q247" s="705"/>
    </row>
    <row r="248" spans="1:17" x14ac:dyDescent="0.2">
      <c r="A248" s="705"/>
      <c r="B248" s="705"/>
      <c r="C248" s="705"/>
      <c r="D248" s="706"/>
      <c r="E248" s="706"/>
      <c r="F248" s="706"/>
      <c r="G248" s="706"/>
      <c r="H248" s="705"/>
      <c r="I248" s="703"/>
      <c r="J248" s="703"/>
      <c r="K248" s="703"/>
      <c r="L248" s="706"/>
      <c r="M248" s="706"/>
      <c r="N248" s="706"/>
      <c r="O248" s="703"/>
      <c r="P248" s="705"/>
      <c r="Q248" s="705"/>
    </row>
    <row r="249" spans="1:17" ht="13.5" thickBot="1" x14ac:dyDescent="0.25">
      <c r="A249" s="1372" t="s">
        <v>697</v>
      </c>
      <c r="B249" s="1372"/>
      <c r="C249" s="1372"/>
      <c r="D249" s="1372"/>
      <c r="E249" s="882"/>
      <c r="F249" s="882"/>
      <c r="G249" s="882"/>
      <c r="H249" s="882"/>
      <c r="I249" s="882"/>
      <c r="J249" s="882"/>
      <c r="K249" s="882"/>
      <c r="L249" s="866"/>
      <c r="M249" s="866"/>
      <c r="N249" s="866"/>
      <c r="O249" s="703"/>
      <c r="P249" s="705"/>
      <c r="Q249" s="705"/>
    </row>
    <row r="250" spans="1:17" x14ac:dyDescent="0.2">
      <c r="A250" s="1447" t="s">
        <v>705</v>
      </c>
      <c r="B250" s="541" t="s">
        <v>706</v>
      </c>
      <c r="C250" s="161" t="s">
        <v>139</v>
      </c>
      <c r="D250" s="456" t="s">
        <v>693</v>
      </c>
      <c r="E250" s="872"/>
      <c r="F250" s="886"/>
      <c r="G250" s="886"/>
      <c r="H250" s="886"/>
      <c r="I250" s="886"/>
      <c r="J250" s="886"/>
      <c r="K250" s="886"/>
      <c r="L250" s="1380">
        <f>'Интерактивный прайс-лист'!$F$26*VLOOKUP($C250,last!$B$1:$C$1706,2,0)</f>
        <v>94</v>
      </c>
      <c r="M250" s="1380"/>
      <c r="N250" s="1381"/>
      <c r="O250" s="703"/>
      <c r="P250" s="705"/>
      <c r="Q250" s="705"/>
    </row>
    <row r="251" spans="1:17" x14ac:dyDescent="0.2">
      <c r="A251" s="1281"/>
      <c r="B251" s="248" t="s">
        <v>706</v>
      </c>
      <c r="C251" s="279" t="s">
        <v>1524</v>
      </c>
      <c r="D251" s="290" t="s">
        <v>693</v>
      </c>
      <c r="E251" s="873"/>
      <c r="F251" s="676"/>
      <c r="G251" s="676"/>
      <c r="H251" s="676"/>
      <c r="I251" s="676"/>
      <c r="J251" s="676"/>
      <c r="K251" s="676"/>
      <c r="L251" s="1382">
        <f>'Интерактивный прайс-лист'!$F$26*VLOOKUP($C251,last!$B$1:$C$1706,2,0)</f>
        <v>267</v>
      </c>
      <c r="M251" s="1382"/>
      <c r="N251" s="1383"/>
      <c r="O251" s="703"/>
      <c r="P251" s="705"/>
      <c r="Q251" s="705"/>
    </row>
    <row r="252" spans="1:17" x14ac:dyDescent="0.2">
      <c r="A252" s="1262"/>
      <c r="B252" s="67" t="s">
        <v>10</v>
      </c>
      <c r="C252" s="139" t="s">
        <v>149</v>
      </c>
      <c r="D252" s="88" t="s">
        <v>693</v>
      </c>
      <c r="E252" s="873"/>
      <c r="F252" s="676"/>
      <c r="G252" s="676"/>
      <c r="H252" s="676"/>
      <c r="I252" s="676"/>
      <c r="J252" s="676"/>
      <c r="K252" s="676"/>
      <c r="L252" s="1382">
        <f>'Интерактивный прайс-лист'!$F$26*VLOOKUP($C252,last!$B$1:$C$1706,2,0)</f>
        <v>364</v>
      </c>
      <c r="M252" s="1382"/>
      <c r="N252" s="1383"/>
      <c r="O252" s="703"/>
      <c r="P252" s="705"/>
      <c r="Q252" s="705"/>
    </row>
    <row r="253" spans="1:17" x14ac:dyDescent="0.2">
      <c r="A253" s="1262"/>
      <c r="B253" s="67" t="s">
        <v>708</v>
      </c>
      <c r="C253" s="139" t="s">
        <v>148</v>
      </c>
      <c r="D253" s="88" t="s">
        <v>693</v>
      </c>
      <c r="E253" s="873"/>
      <c r="F253" s="676"/>
      <c r="G253" s="676"/>
      <c r="H253" s="676"/>
      <c r="I253" s="676"/>
      <c r="J253" s="676"/>
      <c r="K253" s="676"/>
      <c r="L253" s="1382">
        <f>'Интерактивный прайс-лист'!$F$26*VLOOKUP($C253,last!$B$1:$C$1706,2,0)</f>
        <v>364</v>
      </c>
      <c r="M253" s="1382"/>
      <c r="N253" s="1383"/>
      <c r="O253" s="703"/>
      <c r="P253" s="705"/>
      <c r="Q253" s="705"/>
    </row>
    <row r="254" spans="1:17" ht="13.5" thickBot="1" x14ac:dyDescent="0.25">
      <c r="A254" s="1370" t="s">
        <v>32</v>
      </c>
      <c r="B254" s="1371"/>
      <c r="C254" s="82" t="s">
        <v>180</v>
      </c>
      <c r="D254" s="115" t="s">
        <v>693</v>
      </c>
      <c r="E254" s="874"/>
      <c r="F254" s="679"/>
      <c r="G254" s="679"/>
      <c r="H254" s="679"/>
      <c r="I254" s="679"/>
      <c r="J254" s="679"/>
      <c r="K254" s="679"/>
      <c r="L254" s="1415">
        <f>'Интерактивный прайс-лист'!$F$26*VLOOKUP($C254,last!$B$1:$C$1706,2,0)</f>
        <v>205</v>
      </c>
      <c r="M254" s="1415"/>
      <c r="N254" s="1416"/>
      <c r="O254" s="703"/>
      <c r="P254" s="705"/>
      <c r="Q254" s="705"/>
    </row>
    <row r="255" spans="1:17" x14ac:dyDescent="0.2">
      <c r="A255" s="705"/>
      <c r="B255" s="705"/>
      <c r="C255" s="705"/>
      <c r="D255" s="706"/>
      <c r="E255" s="706"/>
      <c r="F255" s="706"/>
      <c r="G255" s="706"/>
      <c r="H255" s="706"/>
      <c r="I255" s="703"/>
      <c r="J255" s="703"/>
      <c r="K255" s="703"/>
      <c r="L255" s="703"/>
      <c r="M255" s="705"/>
      <c r="N255" s="705"/>
      <c r="O255" s="703"/>
      <c r="P255" s="705"/>
      <c r="Q255" s="705"/>
    </row>
    <row r="256" spans="1:17" x14ac:dyDescent="0.2">
      <c r="A256" s="705"/>
      <c r="B256" s="705"/>
      <c r="C256" s="705"/>
      <c r="D256" s="706"/>
      <c r="E256" s="706"/>
      <c r="F256" s="706"/>
      <c r="G256" s="706"/>
      <c r="H256" s="706"/>
      <c r="I256" s="706"/>
      <c r="J256" s="706"/>
      <c r="K256" s="706"/>
      <c r="L256" s="705"/>
      <c r="M256" s="705"/>
      <c r="N256" s="705"/>
      <c r="O256" s="705"/>
      <c r="P256" s="705"/>
      <c r="Q256" s="705"/>
    </row>
    <row r="257" spans="1:17" x14ac:dyDescent="0.2">
      <c r="A257" s="764" t="s">
        <v>1638</v>
      </c>
      <c r="B257" s="764"/>
      <c r="C257" s="764"/>
      <c r="D257" s="764"/>
      <c r="E257" s="706"/>
      <c r="F257" s="706"/>
      <c r="G257" s="706"/>
      <c r="H257" s="706"/>
      <c r="I257" s="706"/>
      <c r="J257" s="706"/>
      <c r="K257" s="706"/>
      <c r="L257" s="705"/>
      <c r="M257" s="705"/>
      <c r="N257" s="705"/>
      <c r="O257" s="705"/>
      <c r="P257" s="705"/>
      <c r="Q257" s="705"/>
    </row>
    <row r="258" spans="1:17" x14ac:dyDescent="0.2">
      <c r="A258" s="705"/>
      <c r="B258" s="705"/>
      <c r="C258" s="705"/>
      <c r="D258" s="706"/>
      <c r="E258" s="706"/>
      <c r="F258" s="706"/>
      <c r="G258" s="706"/>
      <c r="H258" s="706"/>
      <c r="I258" s="706"/>
      <c r="J258" s="706"/>
      <c r="K258" s="706"/>
      <c r="L258" s="705"/>
    </row>
  </sheetData>
  <sheetProtection password="CC0B" sheet="1" objects="1" scenarios="1"/>
  <mergeCells count="238">
    <mergeCell ref="F1:Q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F76:K76"/>
    <mergeCell ref="F77:K77"/>
    <mergeCell ref="F78:K78"/>
    <mergeCell ref="F79:K79"/>
    <mergeCell ref="G92:K92"/>
    <mergeCell ref="G93:K93"/>
    <mergeCell ref="G94:K94"/>
    <mergeCell ref="G95:K95"/>
    <mergeCell ref="E119:K119"/>
    <mergeCell ref="F105:G105"/>
    <mergeCell ref="F106:G106"/>
    <mergeCell ref="F107:G107"/>
    <mergeCell ref="F108:G108"/>
    <mergeCell ref="E117:K117"/>
    <mergeCell ref="A123:D123"/>
    <mergeCell ref="A131:B131"/>
    <mergeCell ref="A130:D130"/>
    <mergeCell ref="A133:A136"/>
    <mergeCell ref="A166:B166"/>
    <mergeCell ref="A140:D140"/>
    <mergeCell ref="A149:A152"/>
    <mergeCell ref="A146:D146"/>
    <mergeCell ref="A141:C141"/>
    <mergeCell ref="A145:D145"/>
    <mergeCell ref="A143:C143"/>
    <mergeCell ref="F132:O132"/>
    <mergeCell ref="E118:K118"/>
    <mergeCell ref="F148:N148"/>
    <mergeCell ref="F149:N149"/>
    <mergeCell ref="F150:N150"/>
    <mergeCell ref="F151:N151"/>
    <mergeCell ref="F152:N152"/>
    <mergeCell ref="E120:K120"/>
    <mergeCell ref="F133:O133"/>
    <mergeCell ref="L250:N250"/>
    <mergeCell ref="L251:N251"/>
    <mergeCell ref="L252:N252"/>
    <mergeCell ref="L253:N253"/>
    <mergeCell ref="L254:N254"/>
    <mergeCell ref="F206:K206"/>
    <mergeCell ref="F222:K222"/>
    <mergeCell ref="F207:K207"/>
    <mergeCell ref="H235:M235"/>
    <mergeCell ref="H232:M232"/>
    <mergeCell ref="H233:M233"/>
    <mergeCell ref="H234:M234"/>
    <mergeCell ref="F220:K220"/>
    <mergeCell ref="F221:K221"/>
    <mergeCell ref="P163:Q163"/>
    <mergeCell ref="P164:Q164"/>
    <mergeCell ref="N179:Q179"/>
    <mergeCell ref="N180:Q180"/>
    <mergeCell ref="F219:K219"/>
    <mergeCell ref="P165:Q165"/>
    <mergeCell ref="P166:Q166"/>
    <mergeCell ref="P167:Q167"/>
    <mergeCell ref="N181:Q181"/>
    <mergeCell ref="N182:Q182"/>
    <mergeCell ref="F208:K208"/>
    <mergeCell ref="F209:K209"/>
    <mergeCell ref="E192:K192"/>
    <mergeCell ref="E193:K193"/>
    <mergeCell ref="E194:K194"/>
    <mergeCell ref="E195:K195"/>
    <mergeCell ref="N177:Q177"/>
    <mergeCell ref="N178:Q178"/>
    <mergeCell ref="E196:K196"/>
    <mergeCell ref="P162:Q162"/>
    <mergeCell ref="F134:O134"/>
    <mergeCell ref="F135:O135"/>
    <mergeCell ref="A142:C142"/>
    <mergeCell ref="A117:A120"/>
    <mergeCell ref="P161:Q161"/>
    <mergeCell ref="F136:O136"/>
    <mergeCell ref="F47:N47"/>
    <mergeCell ref="E60:J60"/>
    <mergeCell ref="E61:J61"/>
    <mergeCell ref="E62:J62"/>
    <mergeCell ref="E63:J63"/>
    <mergeCell ref="A124:D124"/>
    <mergeCell ref="A101:C101"/>
    <mergeCell ref="A125:C125"/>
    <mergeCell ref="A157:C157"/>
    <mergeCell ref="A111:D111"/>
    <mergeCell ref="A88:B88"/>
    <mergeCell ref="A98:D98"/>
    <mergeCell ref="A73:C73"/>
    <mergeCell ref="A100:C100"/>
    <mergeCell ref="A102:C102"/>
    <mergeCell ref="A104:D104"/>
    <mergeCell ref="A112:C112"/>
    <mergeCell ref="F45:N45"/>
    <mergeCell ref="F46:N46"/>
    <mergeCell ref="F17:N17"/>
    <mergeCell ref="F18:N18"/>
    <mergeCell ref="F19:N19"/>
    <mergeCell ref="A69:C69"/>
    <mergeCell ref="A9:D9"/>
    <mergeCell ref="A12:C12"/>
    <mergeCell ref="A13:B13"/>
    <mergeCell ref="F31:N31"/>
    <mergeCell ref="F32:N32"/>
    <mergeCell ref="F33:N33"/>
    <mergeCell ref="A67:D67"/>
    <mergeCell ref="A241:D241"/>
    <mergeCell ref="A201:C201"/>
    <mergeCell ref="A202:C202"/>
    <mergeCell ref="A232:A235"/>
    <mergeCell ref="A240:D240"/>
    <mergeCell ref="A172:C172"/>
    <mergeCell ref="A185:D185"/>
    <mergeCell ref="A229:C229"/>
    <mergeCell ref="A215:C215"/>
    <mergeCell ref="A227:C227"/>
    <mergeCell ref="A212:D212"/>
    <mergeCell ref="A173:C173"/>
    <mergeCell ref="A174:C174"/>
    <mergeCell ref="A176:D176"/>
    <mergeCell ref="A216:C216"/>
    <mergeCell ref="A218:D218"/>
    <mergeCell ref="A219:A222"/>
    <mergeCell ref="A203:C203"/>
    <mergeCell ref="A228:C228"/>
    <mergeCell ref="A225:D225"/>
    <mergeCell ref="A186:D186"/>
    <mergeCell ref="A187:C187"/>
    <mergeCell ref="A226:D226"/>
    <mergeCell ref="A213:D213"/>
    <mergeCell ref="A89:C89"/>
    <mergeCell ref="A2:D3"/>
    <mergeCell ref="A51:D51"/>
    <mergeCell ref="A52:D52"/>
    <mergeCell ref="A53:C53"/>
    <mergeCell ref="A10:C10"/>
    <mergeCell ref="A7:D7"/>
    <mergeCell ref="A11:C11"/>
    <mergeCell ref="A70:C70"/>
    <mergeCell ref="A41:B41"/>
    <mergeCell ref="A30:D30"/>
    <mergeCell ref="A27:B27"/>
    <mergeCell ref="A28:C28"/>
    <mergeCell ref="A22:D22"/>
    <mergeCell ref="A23:D23"/>
    <mergeCell ref="A59:D59"/>
    <mergeCell ref="A60:A63"/>
    <mergeCell ref="A24:C24"/>
    <mergeCell ref="A36:D36"/>
    <mergeCell ref="A31:A33"/>
    <mergeCell ref="A54:C54"/>
    <mergeCell ref="A8:D8"/>
    <mergeCell ref="A38:C38"/>
    <mergeCell ref="A39:C39"/>
    <mergeCell ref="A16:D16"/>
    <mergeCell ref="A17:A19"/>
    <mergeCell ref="A14:C14"/>
    <mergeCell ref="A66:D66"/>
    <mergeCell ref="A37:D37"/>
    <mergeCell ref="A42:C42"/>
    <mergeCell ref="A44:D44"/>
    <mergeCell ref="A55:C55"/>
    <mergeCell ref="A75:D75"/>
    <mergeCell ref="A71:C71"/>
    <mergeCell ref="A25:C25"/>
    <mergeCell ref="A40:C40"/>
    <mergeCell ref="A116:D116"/>
    <mergeCell ref="A91:D91"/>
    <mergeCell ref="A113:C113"/>
    <mergeCell ref="A26:C26"/>
    <mergeCell ref="A129:D129"/>
    <mergeCell ref="A126:C126"/>
    <mergeCell ref="A127:C127"/>
    <mergeCell ref="A114:C114"/>
    <mergeCell ref="A56:B56"/>
    <mergeCell ref="A57:C57"/>
    <mergeCell ref="A87:C87"/>
    <mergeCell ref="A76:A79"/>
    <mergeCell ref="A82:D82"/>
    <mergeCell ref="A105:A108"/>
    <mergeCell ref="A84:D84"/>
    <mergeCell ref="A85:C85"/>
    <mergeCell ref="A86:C86"/>
    <mergeCell ref="A72:B72"/>
    <mergeCell ref="A68:D68"/>
    <mergeCell ref="A45:A47"/>
    <mergeCell ref="A99:D99"/>
    <mergeCell ref="A83:D83"/>
    <mergeCell ref="A50:D50"/>
    <mergeCell ref="A92:A95"/>
    <mergeCell ref="A214:C214"/>
    <mergeCell ref="A179:B180"/>
    <mergeCell ref="A181:B182"/>
    <mergeCell ref="A155:D155"/>
    <mergeCell ref="A191:D191"/>
    <mergeCell ref="A161:A164"/>
    <mergeCell ref="A188:C188"/>
    <mergeCell ref="A189:C189"/>
    <mergeCell ref="A165:B165"/>
    <mergeCell ref="A160:D160"/>
    <mergeCell ref="A156:C156"/>
    <mergeCell ref="A178:B178"/>
    <mergeCell ref="A250:A253"/>
    <mergeCell ref="A199:D199"/>
    <mergeCell ref="A200:D200"/>
    <mergeCell ref="A139:D139"/>
    <mergeCell ref="A158:C158"/>
    <mergeCell ref="A254:B254"/>
    <mergeCell ref="A196:B196"/>
    <mergeCell ref="A231:D231"/>
    <mergeCell ref="A206:A209"/>
    <mergeCell ref="A170:D170"/>
    <mergeCell ref="A171:D171"/>
    <mergeCell ref="A249:D249"/>
    <mergeCell ref="A243:C243"/>
    <mergeCell ref="A244:D244"/>
    <mergeCell ref="A245:C245"/>
    <mergeCell ref="A247:C247"/>
    <mergeCell ref="A242:C242"/>
    <mergeCell ref="A246:B246"/>
    <mergeCell ref="B236:D236"/>
    <mergeCell ref="A237:C237"/>
    <mergeCell ref="A167:B167"/>
    <mergeCell ref="A192:A195"/>
    <mergeCell ref="A205:D205"/>
    <mergeCell ref="A147:B147"/>
  </mergeCells>
  <phoneticPr fontId="6" type="noConversion"/>
  <pageMargins left="0.74803149606299213" right="0.74803149606299213" top="0.55118110236220474" bottom="0.35433070866141736" header="0.51181102362204722" footer="0.31496062992125984"/>
  <pageSetup paperSize="9" scale="49" fitToHeight="8" orientation="landscape" r:id="rId1"/>
  <headerFooter alignWithMargins="0"/>
  <rowBreaks count="3" manualBreakCount="3">
    <brk id="64" max="16" man="1"/>
    <brk id="137" max="16" man="1"/>
    <brk id="210" max="1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85" zoomScaleNormal="75" zoomScaleSheetLayoutView="85" workbookViewId="0">
      <pane xSplit="3" ySplit="4" topLeftCell="D17" activePane="bottomRight" state="frozen"/>
      <selection activeCell="F26" sqref="F26"/>
      <selection pane="topRight" activeCell="F26" sqref="F26"/>
      <selection pane="bottomLeft" activeCell="F26" sqref="F26"/>
      <selection pane="bottomRight" activeCell="J24" sqref="J24"/>
    </sheetView>
  </sheetViews>
  <sheetFormatPr defaultRowHeight="12.75" x14ac:dyDescent="0.2"/>
  <cols>
    <col min="1" max="1" width="26.7109375" style="42" customWidth="1"/>
    <col min="2" max="2" width="12.28515625" style="42" bestFit="1" customWidth="1"/>
    <col min="3" max="3" width="13.85546875" style="127" bestFit="1" customWidth="1"/>
    <col min="4" max="12" width="12.7109375" style="42" customWidth="1"/>
    <col min="13" max="16384" width="9.140625" style="42"/>
  </cols>
  <sheetData>
    <row r="1" spans="1:12" ht="13.5" thickBot="1" x14ac:dyDescent="0.25">
      <c r="A1" s="48"/>
      <c r="B1" s="48"/>
      <c r="C1" s="126"/>
      <c r="D1" s="1854" t="s">
        <v>900</v>
      </c>
      <c r="E1" s="1848"/>
      <c r="F1" s="1848"/>
      <c r="G1" s="1848"/>
      <c r="H1" s="1848"/>
      <c r="I1" s="1848"/>
      <c r="J1" s="1848"/>
      <c r="K1" s="1848"/>
      <c r="L1" s="1849"/>
    </row>
    <row r="2" spans="1:12" x14ac:dyDescent="0.2">
      <c r="A2" s="1688" t="s">
        <v>961</v>
      </c>
      <c r="B2" s="1689"/>
      <c r="C2" s="1690"/>
      <c r="D2" s="1355">
        <v>150</v>
      </c>
      <c r="E2" s="1357">
        <v>250</v>
      </c>
      <c r="F2" s="1357">
        <v>350</v>
      </c>
      <c r="G2" s="1357">
        <v>500</v>
      </c>
      <c r="H2" s="1357">
        <v>650</v>
      </c>
      <c r="I2" s="1357">
        <v>800</v>
      </c>
      <c r="J2" s="1357">
        <v>1000</v>
      </c>
      <c r="K2" s="1357">
        <v>1500</v>
      </c>
      <c r="L2" s="1359">
        <v>2000</v>
      </c>
    </row>
    <row r="3" spans="1:12" ht="13.5" thickBot="1" x14ac:dyDescent="0.25">
      <c r="A3" s="1691"/>
      <c r="B3" s="1692"/>
      <c r="C3" s="1693"/>
      <c r="D3" s="1356"/>
      <c r="E3" s="1358"/>
      <c r="F3" s="1358"/>
      <c r="G3" s="1358"/>
      <c r="H3" s="1358"/>
      <c r="I3" s="1358"/>
      <c r="J3" s="1358"/>
      <c r="K3" s="1358"/>
      <c r="L3" s="1360"/>
    </row>
    <row r="4" spans="1:12" s="48" customFormat="1" ht="5.25" customHeight="1" x14ac:dyDescent="0.2">
      <c r="C4" s="126"/>
    </row>
    <row r="5" spans="1:12" x14ac:dyDescent="0.2">
      <c r="A5" s="705"/>
      <c r="B5" s="705"/>
      <c r="C5" s="766"/>
      <c r="D5" s="705"/>
      <c r="E5" s="705"/>
      <c r="F5" s="705"/>
      <c r="G5" s="705"/>
      <c r="H5" s="705"/>
      <c r="I5" s="705"/>
      <c r="J5" s="705"/>
      <c r="K5" s="705"/>
      <c r="L5" s="705"/>
    </row>
    <row r="6" spans="1:12" ht="13.5" thickBot="1" x14ac:dyDescent="0.25">
      <c r="A6" s="705"/>
      <c r="B6" s="705"/>
      <c r="C6" s="766"/>
      <c r="D6" s="705"/>
      <c r="E6" s="705"/>
      <c r="F6" s="705"/>
      <c r="G6" s="705"/>
      <c r="H6" s="705"/>
      <c r="I6" s="705"/>
      <c r="J6" s="705"/>
      <c r="K6" s="705"/>
      <c r="L6" s="705"/>
    </row>
    <row r="7" spans="1:12" ht="13.5" thickBot="1" x14ac:dyDescent="0.25">
      <c r="A7" s="1767" t="s">
        <v>38</v>
      </c>
      <c r="B7" s="1744"/>
      <c r="C7" s="1804"/>
      <c r="D7" s="412" t="s">
        <v>311</v>
      </c>
      <c r="E7" s="195" t="s">
        <v>313</v>
      </c>
      <c r="F7" s="195" t="s">
        <v>314</v>
      </c>
      <c r="G7" s="195" t="s">
        <v>315</v>
      </c>
      <c r="H7" s="195" t="s">
        <v>316</v>
      </c>
      <c r="I7" s="195" t="s">
        <v>317</v>
      </c>
      <c r="J7" s="195" t="s">
        <v>309</v>
      </c>
      <c r="K7" s="195" t="s">
        <v>310</v>
      </c>
      <c r="L7" s="196" t="s">
        <v>312</v>
      </c>
    </row>
    <row r="8" spans="1:12" ht="14.25" x14ac:dyDescent="0.2">
      <c r="A8" s="1281" t="s">
        <v>39</v>
      </c>
      <c r="B8" s="1269"/>
      <c r="C8" s="134" t="s">
        <v>136</v>
      </c>
      <c r="D8" s="146">
        <v>150</v>
      </c>
      <c r="E8" s="147">
        <v>250</v>
      </c>
      <c r="F8" s="147">
        <v>350</v>
      </c>
      <c r="G8" s="147">
        <v>500</v>
      </c>
      <c r="H8" s="147">
        <v>650</v>
      </c>
      <c r="I8" s="147">
        <v>800</v>
      </c>
      <c r="J8" s="147">
        <v>1000</v>
      </c>
      <c r="K8" s="147">
        <v>1500</v>
      </c>
      <c r="L8" s="134">
        <v>2000</v>
      </c>
    </row>
    <row r="9" spans="1:12" ht="13.5" thickBot="1" x14ac:dyDescent="0.25">
      <c r="A9" s="1819" t="s">
        <v>40</v>
      </c>
      <c r="B9" s="1820"/>
      <c r="C9" s="115" t="s">
        <v>693</v>
      </c>
      <c r="D9" s="155">
        <f>'Интерактивный прайс-лист'!$F$26*VLOOKUP(D7,last!$B$1:$C$2065,2,0)</f>
        <v>1621</v>
      </c>
      <c r="E9" s="77">
        <f>'Интерактивный прайс-лист'!$F$26*VLOOKUP(E7,last!$B$1:$C$2065,2,0)</f>
        <v>1919</v>
      </c>
      <c r="F9" s="77">
        <f>'Интерактивный прайс-лист'!$F$26*VLOOKUP(F7,last!$B$1:$C$2065,2,0)</f>
        <v>2190</v>
      </c>
      <c r="G9" s="77">
        <f>'Интерактивный прайс-лист'!$F$26*VLOOKUP(G7,last!$B$1:$C$2065,2,0)</f>
        <v>2423</v>
      </c>
      <c r="H9" s="77">
        <f>'Интерактивный прайс-лист'!$F$26*VLOOKUP(H7,last!$B$1:$C$2065,2,0)</f>
        <v>2702</v>
      </c>
      <c r="I9" s="77">
        <f>'Интерактивный прайс-лист'!$F$26*VLOOKUP(I7,last!$B$1:$C$2065,2,0)</f>
        <v>2981</v>
      </c>
      <c r="J9" s="77">
        <f>'Интерактивный прайс-лист'!$F$26*VLOOKUP(J7,last!$B$1:$C$2065,2,0)</f>
        <v>3354</v>
      </c>
      <c r="K9" s="77">
        <f>'Интерактивный прайс-лист'!$F$26*VLOOKUP(K7,last!$B$1:$C$2065,2,0)</f>
        <v>3726</v>
      </c>
      <c r="L9" s="78">
        <f>'Интерактивный прайс-лист'!$F$26*VLOOKUP(L7,last!$B$1:$C$2065,2,0)</f>
        <v>6615</v>
      </c>
    </row>
    <row r="10" spans="1:12" ht="13.5" thickBot="1" x14ac:dyDescent="0.25">
      <c r="A10" s="705"/>
      <c r="B10" s="705"/>
      <c r="C10" s="706"/>
      <c r="D10" s="705"/>
      <c r="E10" s="705"/>
      <c r="F10" s="705"/>
      <c r="G10" s="705"/>
      <c r="H10" s="705"/>
      <c r="I10" s="705"/>
      <c r="J10" s="705"/>
      <c r="K10" s="705"/>
      <c r="L10" s="705"/>
    </row>
    <row r="11" spans="1:12" ht="13.5" thickBot="1" x14ac:dyDescent="0.25">
      <c r="A11" s="1798" t="s">
        <v>697</v>
      </c>
      <c r="B11" s="1799"/>
      <c r="C11" s="1800"/>
      <c r="D11" s="408"/>
      <c r="E11" s="409"/>
      <c r="F11" s="409"/>
      <c r="G11" s="409"/>
      <c r="H11" s="409"/>
      <c r="I11" s="409"/>
      <c r="J11" s="409"/>
      <c r="K11" s="409"/>
      <c r="L11" s="410"/>
    </row>
    <row r="12" spans="1:12" x14ac:dyDescent="0.2">
      <c r="A12" s="108" t="s">
        <v>705</v>
      </c>
      <c r="B12" s="161" t="s">
        <v>140</v>
      </c>
      <c r="C12" s="456" t="s">
        <v>693</v>
      </c>
      <c r="D12" s="1451">
        <f>'Интерактивный прайс-лист'!$F$26*VLOOKUP($B12,last!$B$1:$C$1706,2,0)</f>
        <v>189</v>
      </c>
      <c r="E12" s="1386"/>
      <c r="F12" s="1386"/>
      <c r="G12" s="1386"/>
      <c r="H12" s="1386"/>
      <c r="I12" s="1386"/>
      <c r="J12" s="1386"/>
      <c r="K12" s="1386"/>
      <c r="L12" s="1291"/>
    </row>
    <row r="13" spans="1:12" ht="13.5" thickBot="1" x14ac:dyDescent="0.25">
      <c r="A13" s="100" t="s">
        <v>41</v>
      </c>
      <c r="B13" s="82" t="s">
        <v>158</v>
      </c>
      <c r="C13" s="115" t="s">
        <v>693</v>
      </c>
      <c r="D13" s="1453">
        <f>'Интерактивный прайс-лист'!$F$26*VLOOKUP($B13,last!$B$1:$C$1706,2,0)</f>
        <v>213</v>
      </c>
      <c r="E13" s="1413"/>
      <c r="F13" s="1413"/>
      <c r="G13" s="1413"/>
      <c r="H13" s="1413"/>
      <c r="I13" s="1413"/>
      <c r="J13" s="1413"/>
      <c r="K13" s="1413"/>
      <c r="L13" s="1414"/>
    </row>
    <row r="14" spans="1:12" x14ac:dyDescent="0.2">
      <c r="A14" s="705"/>
      <c r="B14" s="705"/>
      <c r="C14" s="766"/>
      <c r="D14" s="705"/>
      <c r="E14" s="705"/>
      <c r="F14" s="705"/>
      <c r="G14" s="705"/>
      <c r="H14" s="705"/>
      <c r="I14" s="705"/>
      <c r="J14" s="705"/>
      <c r="K14" s="705"/>
      <c r="L14" s="705"/>
    </row>
    <row r="15" spans="1:12" x14ac:dyDescent="0.2">
      <c r="A15" s="705"/>
      <c r="B15" s="705"/>
      <c r="C15" s="766"/>
      <c r="D15" s="705"/>
      <c r="E15" s="705"/>
      <c r="F15" s="705"/>
      <c r="G15" s="705"/>
      <c r="H15" s="705"/>
      <c r="I15" s="705"/>
      <c r="J15" s="705"/>
      <c r="K15" s="705"/>
      <c r="L15" s="705"/>
    </row>
    <row r="16" spans="1:12" ht="13.5" thickBot="1" x14ac:dyDescent="0.25">
      <c r="A16" s="1850"/>
      <c r="B16" s="1850"/>
      <c r="C16" s="1851"/>
      <c r="D16" s="902" t="s">
        <v>42</v>
      </c>
      <c r="E16" s="858"/>
      <c r="F16" s="858"/>
      <c r="G16" s="858"/>
      <c r="H16" s="858"/>
      <c r="I16" s="858"/>
      <c r="J16" s="858"/>
      <c r="K16" s="705"/>
      <c r="L16" s="705"/>
    </row>
    <row r="17" spans="1:12" ht="13.5" thickBot="1" x14ac:dyDescent="0.25">
      <c r="A17" s="1767" t="s">
        <v>38</v>
      </c>
      <c r="B17" s="1744"/>
      <c r="C17" s="1804"/>
      <c r="D17" s="195" t="s">
        <v>321</v>
      </c>
      <c r="E17" s="195" t="s">
        <v>323</v>
      </c>
      <c r="F17" s="196" t="s">
        <v>319</v>
      </c>
      <c r="G17" s="705"/>
      <c r="H17" s="705"/>
      <c r="I17" s="705"/>
      <c r="J17" s="705"/>
      <c r="K17" s="705"/>
      <c r="L17" s="705"/>
    </row>
    <row r="18" spans="1:12" x14ac:dyDescent="0.2">
      <c r="A18" s="1281" t="s">
        <v>689</v>
      </c>
      <c r="B18" s="1269"/>
      <c r="C18" s="134" t="s">
        <v>691</v>
      </c>
      <c r="D18" s="103">
        <v>4.71</v>
      </c>
      <c r="E18" s="103">
        <v>7.46</v>
      </c>
      <c r="F18" s="104">
        <v>9.1199999999999992</v>
      </c>
      <c r="G18" s="705"/>
      <c r="H18" s="705"/>
      <c r="I18" s="705"/>
      <c r="J18" s="705"/>
      <c r="K18" s="705"/>
      <c r="L18" s="705"/>
    </row>
    <row r="19" spans="1:12" x14ac:dyDescent="0.2">
      <c r="A19" s="1262" t="s">
        <v>700</v>
      </c>
      <c r="B19" s="1263"/>
      <c r="C19" s="88" t="s">
        <v>691</v>
      </c>
      <c r="D19" s="105">
        <v>5.58</v>
      </c>
      <c r="E19" s="105">
        <v>8.7899999999999991</v>
      </c>
      <c r="F19" s="106">
        <v>10.69</v>
      </c>
      <c r="G19" s="705"/>
      <c r="H19" s="705"/>
      <c r="I19" s="705"/>
      <c r="J19" s="705"/>
      <c r="K19" s="705"/>
      <c r="L19" s="705"/>
    </row>
    <row r="20" spans="1:12" ht="13.5" thickBot="1" x14ac:dyDescent="0.25">
      <c r="A20" s="1370" t="s">
        <v>43</v>
      </c>
      <c r="B20" s="1371"/>
      <c r="C20" s="135" t="s">
        <v>693</v>
      </c>
      <c r="D20" s="77">
        <f>'Интерактивный прайс-лист'!$F$26*VLOOKUP(D17,last!$B$1:$C$2065,2,0)</f>
        <v>9502</v>
      </c>
      <c r="E20" s="77">
        <f>'Интерактивный прайс-лист'!$F$26*VLOOKUP(E17,last!$B$1:$C$2065,2,0)</f>
        <v>10433</v>
      </c>
      <c r="F20" s="78">
        <f>'Интерактивный прайс-лист'!$F$26*VLOOKUP(F17,last!$B$1:$C$2065,2,0)</f>
        <v>10900</v>
      </c>
      <c r="G20" s="705"/>
      <c r="H20" s="705"/>
      <c r="I20" s="705"/>
      <c r="J20" s="705"/>
      <c r="K20" s="705"/>
      <c r="L20" s="705"/>
    </row>
    <row r="21" spans="1:12" s="705" customFormat="1" ht="13.5" thickBot="1" x14ac:dyDescent="0.25">
      <c r="C21" s="766"/>
    </row>
    <row r="22" spans="1:12" ht="13.5" thickBot="1" x14ac:dyDescent="0.25">
      <c r="A22" s="1798" t="s">
        <v>697</v>
      </c>
      <c r="B22" s="1799"/>
      <c r="C22" s="1800"/>
      <c r="D22" s="409"/>
      <c r="E22" s="409"/>
      <c r="F22" s="410"/>
      <c r="G22" s="705"/>
      <c r="H22" s="705"/>
      <c r="I22" s="705"/>
      <c r="J22" s="705"/>
      <c r="K22" s="705"/>
      <c r="L22" s="705"/>
    </row>
    <row r="23" spans="1:12" x14ac:dyDescent="0.2">
      <c r="A23" s="124" t="s">
        <v>705</v>
      </c>
      <c r="B23" s="138" t="s">
        <v>139</v>
      </c>
      <c r="C23" s="134" t="s">
        <v>693</v>
      </c>
      <c r="D23" s="1451">
        <f>'Интерактивный прайс-лист'!$F$26*VLOOKUP($B23,last!$B$1:$C$1706,2,0)</f>
        <v>94</v>
      </c>
      <c r="E23" s="1386"/>
      <c r="F23" s="1291"/>
      <c r="G23" s="705"/>
      <c r="H23" s="705"/>
      <c r="I23" s="705"/>
      <c r="J23" s="705"/>
      <c r="K23" s="705"/>
      <c r="L23" s="705"/>
    </row>
    <row r="24" spans="1:12" x14ac:dyDescent="0.2">
      <c r="A24" s="1262" t="s">
        <v>41</v>
      </c>
      <c r="B24" s="139" t="s">
        <v>158</v>
      </c>
      <c r="C24" s="88" t="s">
        <v>693</v>
      </c>
      <c r="D24" s="1452">
        <f>'Интерактивный прайс-лист'!$F$26*VLOOKUP($B24,last!$B$1:$C$1706,2,0)</f>
        <v>213</v>
      </c>
      <c r="E24" s="1395"/>
      <c r="F24" s="1293"/>
      <c r="G24" s="705"/>
      <c r="H24" s="705"/>
      <c r="I24" s="705"/>
      <c r="J24" s="705"/>
      <c r="K24" s="705"/>
      <c r="L24" s="705"/>
    </row>
    <row r="25" spans="1:12" ht="13.5" thickBot="1" x14ac:dyDescent="0.25">
      <c r="A25" s="1370"/>
      <c r="B25" s="82" t="s">
        <v>268</v>
      </c>
      <c r="C25" s="115" t="s">
        <v>693</v>
      </c>
      <c r="D25" s="1453">
        <f>'Интерактивный прайс-лист'!$F$26*VLOOKUP($B25,last!$B$1:$C$1706,2,0)</f>
        <v>249</v>
      </c>
      <c r="E25" s="1413"/>
      <c r="F25" s="1414"/>
      <c r="G25" s="705"/>
      <c r="H25" s="705"/>
      <c r="I25" s="705"/>
      <c r="J25" s="705"/>
      <c r="K25" s="705"/>
      <c r="L25" s="705"/>
    </row>
    <row r="26" spans="1:12" x14ac:dyDescent="0.2">
      <c r="A26" s="705"/>
      <c r="B26" s="705"/>
      <c r="C26" s="766"/>
      <c r="D26" s="705"/>
      <c r="E26" s="705"/>
      <c r="F26" s="705"/>
      <c r="G26" s="705"/>
      <c r="H26" s="705"/>
      <c r="I26" s="705"/>
      <c r="J26" s="705"/>
      <c r="K26" s="705"/>
      <c r="L26" s="705"/>
    </row>
    <row r="27" spans="1:12" x14ac:dyDescent="0.2">
      <c r="A27" s="705"/>
      <c r="B27" s="705"/>
      <c r="C27" s="766"/>
      <c r="D27" s="705"/>
      <c r="E27" s="705"/>
      <c r="F27" s="705"/>
      <c r="G27" s="705"/>
      <c r="H27" s="705"/>
      <c r="I27" s="705"/>
      <c r="J27" s="705"/>
      <c r="K27" s="705"/>
      <c r="L27" s="705"/>
    </row>
    <row r="28" spans="1:12" ht="13.5" thickBot="1" x14ac:dyDescent="0.25">
      <c r="A28" s="1852"/>
      <c r="B28" s="1853"/>
      <c r="C28" s="1853"/>
      <c r="D28" s="901" t="s">
        <v>44</v>
      </c>
      <c r="E28" s="809"/>
      <c r="F28" s="809"/>
      <c r="G28" s="809"/>
      <c r="H28" s="809"/>
      <c r="I28" s="809"/>
      <c r="J28" s="809"/>
      <c r="K28" s="705"/>
      <c r="L28" s="705"/>
    </row>
    <row r="29" spans="1:12" ht="13.5" thickBot="1" x14ac:dyDescent="0.25">
      <c r="A29" s="1767" t="s">
        <v>38</v>
      </c>
      <c r="B29" s="1744"/>
      <c r="C29" s="1804"/>
      <c r="D29" s="195" t="s">
        <v>320</v>
      </c>
      <c r="E29" s="195" t="s">
        <v>322</v>
      </c>
      <c r="F29" s="196" t="s">
        <v>318</v>
      </c>
      <c r="G29" s="705"/>
      <c r="H29" s="705"/>
      <c r="I29" s="705"/>
      <c r="J29" s="705"/>
      <c r="K29" s="705"/>
      <c r="L29" s="705"/>
    </row>
    <row r="30" spans="1:12" x14ac:dyDescent="0.2">
      <c r="A30" s="1281" t="s">
        <v>689</v>
      </c>
      <c r="B30" s="1269"/>
      <c r="C30" s="148" t="s">
        <v>691</v>
      </c>
      <c r="D30" s="103">
        <v>4.71</v>
      </c>
      <c r="E30" s="103">
        <v>7.46</v>
      </c>
      <c r="F30" s="104">
        <v>9.1199999999999992</v>
      </c>
      <c r="G30" s="705"/>
      <c r="H30" s="705"/>
      <c r="I30" s="705"/>
      <c r="J30" s="705"/>
      <c r="K30" s="705"/>
      <c r="L30" s="705"/>
    </row>
    <row r="31" spans="1:12" x14ac:dyDescent="0.2">
      <c r="A31" s="1262" t="s">
        <v>700</v>
      </c>
      <c r="B31" s="1263"/>
      <c r="C31" s="149" t="s">
        <v>691</v>
      </c>
      <c r="D31" s="105">
        <v>5.58</v>
      </c>
      <c r="E31" s="105">
        <v>8.7899999999999991</v>
      </c>
      <c r="F31" s="106">
        <v>10.69</v>
      </c>
      <c r="G31" s="705"/>
      <c r="H31" s="705"/>
      <c r="I31" s="705"/>
      <c r="J31" s="705"/>
      <c r="K31" s="705"/>
      <c r="L31" s="705"/>
    </row>
    <row r="32" spans="1:12" ht="13.5" thickBot="1" x14ac:dyDescent="0.25">
      <c r="A32" s="1370" t="s">
        <v>43</v>
      </c>
      <c r="B32" s="1371"/>
      <c r="C32" s="135" t="s">
        <v>693</v>
      </c>
      <c r="D32" s="77">
        <f>'Интерактивный прайс-лист'!$F$26*VLOOKUP(D29,last!$B$1:$C$2065,2,0)</f>
        <v>9129</v>
      </c>
      <c r="E32" s="77">
        <f>'Интерактивный прайс-лист'!$F$26*VLOOKUP(E29,last!$B$1:$C$2065,2,0)</f>
        <v>9874</v>
      </c>
      <c r="F32" s="78">
        <f>'Интерактивный прайс-лист'!$F$26*VLOOKUP(F29,last!$B$1:$C$2065,2,0)</f>
        <v>10153</v>
      </c>
      <c r="G32" s="705"/>
      <c r="H32" s="705"/>
      <c r="I32" s="705"/>
      <c r="J32" s="705"/>
      <c r="K32" s="705"/>
      <c r="L32" s="705"/>
    </row>
    <row r="33" spans="1:12" ht="13.5" thickBot="1" x14ac:dyDescent="0.25">
      <c r="A33" s="705"/>
      <c r="B33" s="705"/>
      <c r="C33" s="766"/>
      <c r="D33" s="705"/>
      <c r="E33" s="705"/>
      <c r="F33" s="705"/>
      <c r="G33" s="705"/>
      <c r="H33" s="705"/>
      <c r="I33" s="705"/>
      <c r="J33" s="705"/>
      <c r="K33" s="705"/>
      <c r="L33" s="705"/>
    </row>
    <row r="34" spans="1:12" ht="13.5" thickBot="1" x14ac:dyDescent="0.25">
      <c r="A34" s="1798" t="s">
        <v>697</v>
      </c>
      <c r="B34" s="1799"/>
      <c r="C34" s="1800"/>
      <c r="D34" s="409"/>
      <c r="E34" s="409"/>
      <c r="F34" s="410"/>
      <c r="G34" s="705"/>
      <c r="H34" s="705"/>
      <c r="I34" s="705"/>
      <c r="J34" s="705"/>
      <c r="K34" s="705"/>
      <c r="L34" s="705"/>
    </row>
    <row r="35" spans="1:12" x14ac:dyDescent="0.2">
      <c r="A35" s="124" t="s">
        <v>705</v>
      </c>
      <c r="B35" s="138" t="s">
        <v>139</v>
      </c>
      <c r="C35" s="134" t="s">
        <v>693</v>
      </c>
      <c r="D35" s="1451">
        <f>'Интерактивный прайс-лист'!$F$26*VLOOKUP($B35,last!$B$1:$C$1706,2,0)</f>
        <v>94</v>
      </c>
      <c r="E35" s="1386"/>
      <c r="F35" s="1291"/>
      <c r="G35" s="705"/>
      <c r="H35" s="705"/>
      <c r="I35" s="705"/>
      <c r="J35" s="705"/>
      <c r="K35" s="705"/>
      <c r="L35" s="705"/>
    </row>
    <row r="36" spans="1:12" x14ac:dyDescent="0.2">
      <c r="A36" s="1262" t="s">
        <v>41</v>
      </c>
      <c r="B36" s="139" t="s">
        <v>158</v>
      </c>
      <c r="C36" s="88" t="s">
        <v>693</v>
      </c>
      <c r="D36" s="1452">
        <f>'Интерактивный прайс-лист'!$F$26*VLOOKUP($B36,last!$B$1:$C$1706,2,0)</f>
        <v>213</v>
      </c>
      <c r="E36" s="1395"/>
      <c r="F36" s="1293"/>
      <c r="G36" s="705"/>
      <c r="H36" s="705"/>
      <c r="I36" s="705"/>
      <c r="J36" s="705"/>
      <c r="K36" s="705"/>
      <c r="L36" s="705"/>
    </row>
    <row r="37" spans="1:12" ht="13.5" thickBot="1" x14ac:dyDescent="0.25">
      <c r="A37" s="1370"/>
      <c r="B37" s="82" t="s">
        <v>268</v>
      </c>
      <c r="C37" s="115" t="s">
        <v>693</v>
      </c>
      <c r="D37" s="1453">
        <f>'Интерактивный прайс-лист'!$F$26*VLOOKUP($B37,last!$B$1:$C$1706,2,0)</f>
        <v>249</v>
      </c>
      <c r="E37" s="1413"/>
      <c r="F37" s="1414"/>
      <c r="G37" s="705"/>
      <c r="H37" s="705"/>
      <c r="I37" s="705"/>
      <c r="J37" s="705"/>
      <c r="K37" s="705"/>
      <c r="L37" s="705"/>
    </row>
  </sheetData>
  <sheetProtection password="CC0B" sheet="1" objects="1" scenarios="1"/>
  <mergeCells count="37">
    <mergeCell ref="D1:L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37:F37"/>
    <mergeCell ref="A24:A25"/>
    <mergeCell ref="A16:C16"/>
    <mergeCell ref="A17:C17"/>
    <mergeCell ref="A18:B18"/>
    <mergeCell ref="A28:C28"/>
    <mergeCell ref="A34:C34"/>
    <mergeCell ref="A36:A37"/>
    <mergeCell ref="D24:F24"/>
    <mergeCell ref="D25:F25"/>
    <mergeCell ref="A19:B19"/>
    <mergeCell ref="D35:F35"/>
    <mergeCell ref="D36:F36"/>
    <mergeCell ref="A30:B30"/>
    <mergeCell ref="A31:B31"/>
    <mergeCell ref="A32:B32"/>
    <mergeCell ref="A29:C29"/>
    <mergeCell ref="A2:C3"/>
    <mergeCell ref="D12:L12"/>
    <mergeCell ref="D13:L13"/>
    <mergeCell ref="D23:F23"/>
    <mergeCell ref="A20:B20"/>
    <mergeCell ref="A22:C22"/>
    <mergeCell ref="A7:C7"/>
    <mergeCell ref="A8:B8"/>
    <mergeCell ref="A9:B9"/>
    <mergeCell ref="A11:C11"/>
  </mergeCells>
  <phoneticPr fontId="6" type="noConversion"/>
  <pageMargins left="0.75" right="0.75" top="1" bottom="1" header="0.5" footer="0.5"/>
  <pageSetup paperSize="9" scale="79" fitToHeight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Normal="7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9" sqref="A29"/>
    </sheetView>
  </sheetViews>
  <sheetFormatPr defaultRowHeight="12.75" x14ac:dyDescent="0.2"/>
  <cols>
    <col min="1" max="1" width="47.5703125" style="2" bestFit="1" customWidth="1"/>
    <col min="2" max="2" width="11.85546875" style="2" bestFit="1" customWidth="1"/>
    <col min="3" max="3" width="13.85546875" style="3" bestFit="1" customWidth="1"/>
    <col min="4" max="4" width="21.28515625" style="3" customWidth="1"/>
    <col min="5" max="5" width="5.140625" style="2" customWidth="1"/>
    <col min="6" max="16384" width="9.140625" style="2"/>
  </cols>
  <sheetData>
    <row r="1" spans="1:5" x14ac:dyDescent="0.2">
      <c r="A1" s="1254" t="s">
        <v>899</v>
      </c>
      <c r="B1" s="1255"/>
      <c r="C1" s="1255"/>
      <c r="D1" s="702"/>
      <c r="E1" s="701"/>
    </row>
    <row r="2" spans="1:5" ht="13.5" thickBot="1" x14ac:dyDescent="0.25">
      <c r="A2" s="1256"/>
      <c r="B2" s="1257"/>
      <c r="C2" s="1257"/>
      <c r="D2" s="702"/>
      <c r="E2" s="701"/>
    </row>
    <row r="3" spans="1:5" s="27" customFormat="1" ht="13.5" hidden="1" thickBot="1" x14ac:dyDescent="0.25">
      <c r="A3" s="19"/>
      <c r="B3" s="19"/>
      <c r="C3" s="19"/>
      <c r="D3" s="30"/>
    </row>
    <row r="4" spans="1:5" s="28" customFormat="1" hidden="1" x14ac:dyDescent="0.2">
      <c r="A4" s="20" t="s">
        <v>897</v>
      </c>
      <c r="B4" s="21" t="s">
        <v>718</v>
      </c>
      <c r="C4" s="40" t="str">
        <f>CONCATENATE('Интерактивный прайс-лист'!$E$23,B4,'Интерактивный прайс-лист'!$F$23,B4,'Интерактивный прайс-лист'!$G$23)</f>
        <v>1 марта 2012</v>
      </c>
      <c r="D4" s="29"/>
    </row>
    <row r="5" spans="1:5" s="28" customFormat="1" ht="13.5" hidden="1" thickBot="1" x14ac:dyDescent="0.25">
      <c r="A5" s="22" t="s">
        <v>898</v>
      </c>
      <c r="B5" s="23" t="s">
        <v>712</v>
      </c>
      <c r="C5" s="41">
        <f>'Интерактивный прайс-лист'!$F$26</f>
        <v>1</v>
      </c>
      <c r="D5" s="29"/>
    </row>
    <row r="6" spans="1:5" s="25" customFormat="1" ht="6" customHeight="1" x14ac:dyDescent="0.2">
      <c r="C6" s="26"/>
      <c r="D6" s="26"/>
    </row>
    <row r="7" spans="1:5" customFormat="1" ht="13.5" thickBot="1" x14ac:dyDescent="0.25">
      <c r="A7" s="703"/>
      <c r="B7" s="703"/>
      <c r="C7" s="703"/>
      <c r="D7" s="703"/>
      <c r="E7" s="703"/>
    </row>
    <row r="8" spans="1:5" x14ac:dyDescent="0.2">
      <c r="A8" s="1249" t="s">
        <v>758</v>
      </c>
      <c r="B8" s="1250"/>
      <c r="C8" s="1251"/>
      <c r="D8" s="637" t="s">
        <v>656</v>
      </c>
      <c r="E8" s="701"/>
    </row>
    <row r="9" spans="1:5" ht="13.5" thickBot="1" x14ac:dyDescent="0.25">
      <c r="A9" s="1258" t="s">
        <v>752</v>
      </c>
      <c r="B9" s="1259"/>
      <c r="C9" s="9" t="s">
        <v>693</v>
      </c>
      <c r="D9" s="38">
        <f>'Интерактивный прайс-лист'!$F$26*VLOOKUP(D8,last!$B$1:$C$1706,2,0)</f>
        <v>922</v>
      </c>
      <c r="E9" s="701"/>
    </row>
    <row r="10" spans="1:5" customFormat="1" x14ac:dyDescent="0.2">
      <c r="A10" s="1252" t="s">
        <v>955</v>
      </c>
      <c r="B10" s="1253"/>
      <c r="C10" s="1253"/>
      <c r="D10" s="12"/>
      <c r="E10" s="703"/>
    </row>
    <row r="11" spans="1:5" x14ac:dyDescent="0.2">
      <c r="A11" s="4" t="s">
        <v>756</v>
      </c>
      <c r="B11" s="5" t="s">
        <v>412</v>
      </c>
      <c r="C11" s="8" t="s">
        <v>693</v>
      </c>
      <c r="D11" s="39">
        <f>'Интерактивный прайс-лист'!$F$26*VLOOKUP(B11,last!$B$1:$C$1706,2,0)</f>
        <v>89</v>
      </c>
      <c r="E11" s="701"/>
    </row>
    <row r="12" spans="1:5" ht="13.5" thickBot="1" x14ac:dyDescent="0.25">
      <c r="A12" s="6" t="s">
        <v>757</v>
      </c>
      <c r="B12" s="7" t="s">
        <v>414</v>
      </c>
      <c r="C12" s="9" t="s">
        <v>693</v>
      </c>
      <c r="D12" s="38">
        <f>'Интерактивный прайс-лист'!$F$26*VLOOKUP(B12,last!$B$1:$C$1706,2,0)</f>
        <v>50</v>
      </c>
      <c r="E12" s="701"/>
    </row>
    <row r="13" spans="1:5" x14ac:dyDescent="0.2">
      <c r="A13" s="704"/>
      <c r="B13" s="701"/>
      <c r="C13" s="701"/>
      <c r="D13" s="702"/>
      <c r="E13" s="701"/>
    </row>
    <row r="14" spans="1:5" x14ac:dyDescent="0.2">
      <c r="A14" s="701"/>
      <c r="B14" s="701"/>
      <c r="C14" s="702"/>
      <c r="D14" s="702"/>
      <c r="E14" s="701"/>
    </row>
    <row r="15" spans="1:5" ht="13.5" thickBot="1" x14ac:dyDescent="0.25">
      <c r="A15" s="701"/>
      <c r="B15" s="701"/>
      <c r="C15" s="702"/>
      <c r="D15" s="702"/>
      <c r="E15" s="701"/>
    </row>
    <row r="16" spans="1:5" ht="13.5" thickBot="1" x14ac:dyDescent="0.25">
      <c r="A16" s="1249" t="s">
        <v>758</v>
      </c>
      <c r="B16" s="1250"/>
      <c r="C16" s="1251"/>
      <c r="D16" s="24" t="s">
        <v>628</v>
      </c>
      <c r="E16" s="701"/>
    </row>
    <row r="17" spans="1:5" ht="13.5" thickBot="1" x14ac:dyDescent="0.25">
      <c r="A17" s="1205" t="s">
        <v>752</v>
      </c>
      <c r="B17" s="1206"/>
      <c r="C17" s="10" t="s">
        <v>693</v>
      </c>
      <c r="D17" s="38">
        <f>'Интерактивный прайс-лист'!$F$26*VLOOKUP(D16,last!$B$1:$C$1706,2,0)</f>
        <v>1156</v>
      </c>
      <c r="E17" s="701"/>
    </row>
    <row r="18" spans="1:5" x14ac:dyDescent="0.2">
      <c r="A18" s="1252" t="s">
        <v>955</v>
      </c>
      <c r="B18" s="1253"/>
      <c r="C18" s="1253"/>
      <c r="D18" s="11"/>
      <c r="E18" s="701"/>
    </row>
    <row r="19" spans="1:5" x14ac:dyDescent="0.2">
      <c r="A19" s="4" t="s">
        <v>881</v>
      </c>
      <c r="B19" s="5" t="s">
        <v>824</v>
      </c>
      <c r="C19" s="8" t="s">
        <v>693</v>
      </c>
      <c r="D19" s="39">
        <f>'Интерактивный прайс-лист'!$F$26*VLOOKUP(B19,last!$B$1:$C$1706,2,0)</f>
        <v>14</v>
      </c>
      <c r="E19" s="701"/>
    </row>
    <row r="20" spans="1:5" x14ac:dyDescent="0.2">
      <c r="A20" s="4" t="s">
        <v>759</v>
      </c>
      <c r="B20" s="5" t="s">
        <v>852</v>
      </c>
      <c r="C20" s="8" t="s">
        <v>693</v>
      </c>
      <c r="D20" s="39">
        <f>'Интерактивный прайс-лист'!$F$26*VLOOKUP(B20,last!$B$1:$C$1706,2,0)</f>
        <v>105</v>
      </c>
      <c r="E20" s="701"/>
    </row>
    <row r="21" spans="1:5" ht="13.5" thickBot="1" x14ac:dyDescent="0.25">
      <c r="A21" s="6" t="s">
        <v>760</v>
      </c>
      <c r="B21" s="7" t="s">
        <v>861</v>
      </c>
      <c r="C21" s="9" t="s">
        <v>693</v>
      </c>
      <c r="D21" s="38">
        <f>'Интерактивный прайс-лист'!$F$26*VLOOKUP(B21,last!$B$1:$C$1706,2,0)</f>
        <v>60</v>
      </c>
      <c r="E21" s="701"/>
    </row>
    <row r="22" spans="1:5" x14ac:dyDescent="0.2">
      <c r="A22" s="701"/>
      <c r="B22" s="701"/>
      <c r="C22" s="702"/>
      <c r="D22" s="702"/>
      <c r="E22" s="701"/>
    </row>
    <row r="23" spans="1:5" x14ac:dyDescent="0.2">
      <c r="A23" s="701"/>
      <c r="B23" s="701"/>
      <c r="C23" s="702"/>
      <c r="D23" s="702"/>
      <c r="E23" s="701"/>
    </row>
  </sheetData>
  <sheetProtection password="CC0B" sheet="1" objects="1" scenarios="1"/>
  <mergeCells count="6">
    <mergeCell ref="A16:C16"/>
    <mergeCell ref="A18:C18"/>
    <mergeCell ref="A1:C2"/>
    <mergeCell ref="A9:B9"/>
    <mergeCell ref="A10:C10"/>
    <mergeCell ref="A8:C8"/>
  </mergeCells>
  <phoneticPr fontId="6" type="noConversion"/>
  <pageMargins left="0.75" right="0.75" top="1" bottom="1" header="0.5" footer="0.5"/>
  <pageSetup paperSize="9" scale="9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="85" zoomScaleNormal="75" zoomScaleSheetLayoutView="85" workbookViewId="0">
      <pane xSplit="3" ySplit="4" topLeftCell="D5" activePane="bottomRight" state="frozen"/>
      <selection activeCell="F26" sqref="F26"/>
      <selection pane="topRight" activeCell="F26" sqref="F26"/>
      <selection pane="bottomLeft" activeCell="F26" sqref="F26"/>
      <selection pane="bottomRight" activeCell="H18" sqref="H18"/>
    </sheetView>
  </sheetViews>
  <sheetFormatPr defaultRowHeight="12.75" x14ac:dyDescent="0.2"/>
  <cols>
    <col min="1" max="1" width="23" style="42" customWidth="1"/>
    <col min="2" max="2" width="28.140625" style="42" customWidth="1"/>
    <col min="3" max="3" width="14.28515625" style="42" customWidth="1"/>
    <col min="4" max="5" width="11.5703125" style="42" bestFit="1" customWidth="1"/>
    <col min="6" max="6" width="12.7109375" style="42" bestFit="1" customWidth="1"/>
    <col min="7" max="10" width="11.42578125" style="42" bestFit="1" customWidth="1"/>
    <col min="11" max="11" width="14.28515625" style="42" customWidth="1"/>
    <col min="12" max="16384" width="9.140625" style="42"/>
  </cols>
  <sheetData>
    <row r="1" spans="1:12" ht="13.5" thickBot="1" x14ac:dyDescent="0.25">
      <c r="A1" s="48"/>
      <c r="B1" s="48"/>
      <c r="C1" s="48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4" customHeight="1" x14ac:dyDescent="0.2">
      <c r="A2" s="1688" t="s">
        <v>45</v>
      </c>
      <c r="B2" s="1689"/>
      <c r="C2" s="1690"/>
      <c r="D2" s="44"/>
      <c r="E2" s="44"/>
      <c r="F2" s="44"/>
      <c r="G2" s="44"/>
      <c r="H2" s="44"/>
      <c r="I2" s="44"/>
      <c r="J2" s="44"/>
      <c r="K2" s="44"/>
      <c r="L2" s="44"/>
    </row>
    <row r="3" spans="1:12" ht="27" customHeight="1" thickBot="1" x14ac:dyDescent="0.25">
      <c r="A3" s="1691"/>
      <c r="B3" s="1692"/>
      <c r="C3" s="1693"/>
      <c r="D3" s="44"/>
      <c r="E3" s="44"/>
      <c r="F3" s="44"/>
      <c r="G3" s="44"/>
      <c r="H3" s="44"/>
      <c r="I3" s="44"/>
      <c r="J3" s="44"/>
      <c r="K3" s="44"/>
      <c r="L3" s="44"/>
    </row>
    <row r="4" spans="1:12" s="48" customFormat="1" ht="5.25" customHeight="1" x14ac:dyDescent="0.2"/>
    <row r="5" spans="1:12" x14ac:dyDescent="0.2">
      <c r="A5" s="705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</row>
    <row r="6" spans="1:12" ht="13.5" thickBot="1" x14ac:dyDescent="0.25">
      <c r="A6" s="705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</row>
    <row r="7" spans="1:12" x14ac:dyDescent="0.2">
      <c r="A7" s="1857" t="s">
        <v>1216</v>
      </c>
      <c r="B7" s="1858"/>
      <c r="C7" s="1858"/>
      <c r="D7" s="626" t="s">
        <v>399</v>
      </c>
      <c r="E7" s="627" t="s">
        <v>400</v>
      </c>
      <c r="F7" s="627" t="s">
        <v>401</v>
      </c>
      <c r="G7" s="627" t="s">
        <v>394</v>
      </c>
      <c r="H7" s="627" t="s">
        <v>395</v>
      </c>
      <c r="I7" s="627" t="s">
        <v>396</v>
      </c>
      <c r="J7" s="627" t="s">
        <v>397</v>
      </c>
      <c r="K7" s="811" t="s">
        <v>398</v>
      </c>
      <c r="L7" s="705"/>
    </row>
    <row r="8" spans="1:12" ht="13.5" thickBot="1" x14ac:dyDescent="0.25">
      <c r="A8" s="1859" t="s">
        <v>1217</v>
      </c>
      <c r="B8" s="1860"/>
      <c r="C8" s="1860"/>
      <c r="D8" s="155">
        <f>'Интерактивный прайс-лист'!$F$26*VLOOKUP(D7,last!$B$1:$C$1706,2,0)</f>
        <v>199</v>
      </c>
      <c r="E8" s="77">
        <f>'Интерактивный прайс-лист'!$F$26*VLOOKUP(E7,last!$B$1:$C$1706,2,0)</f>
        <v>205</v>
      </c>
      <c r="F8" s="77">
        <f>'Интерактивный прайс-лист'!$F$26*VLOOKUP(F7,last!$B$1:$C$1706,2,0)</f>
        <v>216</v>
      </c>
      <c r="G8" s="77">
        <f>'Интерактивный прайс-лист'!$F$26*VLOOKUP(G7,last!$B$1:$C$1706,2,0)</f>
        <v>225</v>
      </c>
      <c r="H8" s="77">
        <f>'Интерактивный прайс-лист'!$F$26*VLOOKUP(H7,last!$B$1:$C$1706,2,0)</f>
        <v>243</v>
      </c>
      <c r="I8" s="77">
        <f>'Интерактивный прайс-лист'!$F$26*VLOOKUP(I7,last!$B$1:$C$1706,2,0)</f>
        <v>246</v>
      </c>
      <c r="J8" s="77">
        <f>'Интерактивный прайс-лист'!$F$26*VLOOKUP(J7,last!$B$1:$C$1706,2,0)</f>
        <v>270</v>
      </c>
      <c r="K8" s="78">
        <f>'Интерактивный прайс-лист'!$F$26*VLOOKUP(K7,last!$B$1:$C$1706,2,0)</f>
        <v>287</v>
      </c>
      <c r="L8" s="705"/>
    </row>
    <row r="9" spans="1:12" x14ac:dyDescent="0.2">
      <c r="A9" s="705"/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</row>
    <row r="10" spans="1:12" x14ac:dyDescent="0.2">
      <c r="A10" s="705"/>
      <c r="B10" s="705"/>
      <c r="C10" s="705"/>
      <c r="D10" s="705"/>
      <c r="E10" s="705"/>
      <c r="F10" s="705"/>
      <c r="G10" s="705"/>
      <c r="H10" s="705"/>
      <c r="I10" s="705"/>
      <c r="J10" s="705"/>
      <c r="K10" s="705"/>
      <c r="L10" s="705"/>
    </row>
    <row r="11" spans="1:12" ht="13.5" thickBot="1" x14ac:dyDescent="0.25">
      <c r="A11" s="705"/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</row>
    <row r="12" spans="1:12" x14ac:dyDescent="0.2">
      <c r="A12" s="1857" t="s">
        <v>1218</v>
      </c>
      <c r="B12" s="1858"/>
      <c r="C12" s="1864"/>
      <c r="D12" s="1862" t="s">
        <v>838</v>
      </c>
      <c r="E12" s="1863"/>
      <c r="F12" s="705"/>
      <c r="G12" s="705"/>
      <c r="H12" s="705"/>
      <c r="I12" s="705"/>
      <c r="J12" s="705"/>
      <c r="K12" s="705"/>
      <c r="L12" s="705"/>
    </row>
    <row r="13" spans="1:12" ht="13.5" thickBot="1" x14ac:dyDescent="0.25">
      <c r="A13" s="1859" t="s">
        <v>1217</v>
      </c>
      <c r="B13" s="1860"/>
      <c r="C13" s="1861"/>
      <c r="D13" s="1855">
        <f>'Интерактивный прайс-лист'!$F$26*VLOOKUP(D12,last!$B$1:$C$1706,2,0)</f>
        <v>1084</v>
      </c>
      <c r="E13" s="1856" t="e">
        <f>'Интерактивный прайс-лист'!$F$26*VLOOKUP(E10,last!$B$1:$C$1706,2,0)</f>
        <v>#N/A</v>
      </c>
      <c r="F13" s="705"/>
      <c r="G13" s="705"/>
      <c r="H13" s="705"/>
      <c r="I13" s="705"/>
      <c r="J13" s="705"/>
      <c r="K13" s="705"/>
      <c r="L13" s="705"/>
    </row>
    <row r="14" spans="1:12" x14ac:dyDescent="0.2">
      <c r="A14" s="705"/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</row>
    <row r="15" spans="1:12" x14ac:dyDescent="0.2">
      <c r="A15" s="705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</row>
    <row r="16" spans="1:12" ht="13.5" thickBot="1" x14ac:dyDescent="0.25">
      <c r="A16" s="1372" t="s">
        <v>697</v>
      </c>
      <c r="B16" s="1815"/>
      <c r="C16" s="1815"/>
      <c r="D16" s="1815"/>
      <c r="E16" s="900"/>
      <c r="F16" s="705"/>
      <c r="G16" s="705"/>
      <c r="H16" s="705"/>
      <c r="I16" s="705"/>
      <c r="J16" s="705"/>
      <c r="K16" s="705"/>
      <c r="L16" s="705"/>
    </row>
    <row r="17" spans="1:12" x14ac:dyDescent="0.2">
      <c r="A17" s="1270" t="s">
        <v>705</v>
      </c>
      <c r="B17" s="541" t="s">
        <v>706</v>
      </c>
      <c r="C17" s="161" t="s">
        <v>139</v>
      </c>
      <c r="D17" s="110" t="s">
        <v>693</v>
      </c>
      <c r="E17" s="630">
        <f>'Интерактивный прайс-лист'!$F$26*VLOOKUP($C17,last!$B$1:$C$1706,2,0)</f>
        <v>94</v>
      </c>
      <c r="F17" s="705"/>
      <c r="G17" s="705"/>
      <c r="H17" s="705"/>
      <c r="I17" s="705"/>
      <c r="J17" s="705"/>
      <c r="K17" s="705"/>
      <c r="L17" s="705"/>
    </row>
    <row r="18" spans="1:12" x14ac:dyDescent="0.2">
      <c r="A18" s="1281"/>
      <c r="B18" s="248" t="s">
        <v>706</v>
      </c>
      <c r="C18" s="1044" t="s">
        <v>1524</v>
      </c>
      <c r="D18" s="249" t="s">
        <v>693</v>
      </c>
      <c r="E18" s="631">
        <f>'Интерактивный прайс-лист'!$F$26*VLOOKUP($C18,last!$B$1:$C$1706,2,0)</f>
        <v>267</v>
      </c>
      <c r="F18" s="705"/>
      <c r="G18" s="705"/>
      <c r="H18" s="705"/>
      <c r="I18" s="705"/>
      <c r="J18" s="705"/>
      <c r="K18" s="705"/>
      <c r="L18" s="705"/>
    </row>
    <row r="19" spans="1:12" x14ac:dyDescent="0.2">
      <c r="A19" s="628" t="s">
        <v>1219</v>
      </c>
      <c r="B19" s="512"/>
      <c r="C19" s="111" t="s">
        <v>265</v>
      </c>
      <c r="D19" s="63" t="s">
        <v>693</v>
      </c>
      <c r="E19" s="631">
        <f>'Интерактивный прайс-лист'!$F$26*VLOOKUP($C19,last!$B$1:$C$1706,2,0)</f>
        <v>172</v>
      </c>
      <c r="F19" s="705"/>
      <c r="G19" s="705"/>
      <c r="H19" s="705"/>
      <c r="I19" s="705"/>
      <c r="J19" s="705"/>
      <c r="K19" s="705"/>
      <c r="L19" s="705"/>
    </row>
    <row r="20" spans="1:12" ht="13.5" thickBot="1" x14ac:dyDescent="0.25">
      <c r="A20" s="629" t="s">
        <v>1220</v>
      </c>
      <c r="B20" s="514"/>
      <c r="C20" s="114" t="s">
        <v>254</v>
      </c>
      <c r="D20" s="102" t="s">
        <v>693</v>
      </c>
      <c r="E20" s="632">
        <f>'Интерактивный прайс-лист'!$F$26*VLOOKUP($C20,last!$B$1:$C$1706,2,0)</f>
        <v>85</v>
      </c>
      <c r="F20" s="705"/>
      <c r="G20" s="705"/>
      <c r="H20" s="705"/>
      <c r="I20" s="705"/>
      <c r="J20" s="705"/>
      <c r="K20" s="705"/>
      <c r="L20" s="705"/>
    </row>
    <row r="21" spans="1:12" x14ac:dyDescent="0.2">
      <c r="A21" s="705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</row>
  </sheetData>
  <sheetProtection password="CC0B" sheet="1" objects="1" scenarios="1"/>
  <mergeCells count="9">
    <mergeCell ref="A17:A18"/>
    <mergeCell ref="A2:C3"/>
    <mergeCell ref="D13:E13"/>
    <mergeCell ref="A7:C7"/>
    <mergeCell ref="A8:C8"/>
    <mergeCell ref="A13:C13"/>
    <mergeCell ref="A16:D16"/>
    <mergeCell ref="D12:E12"/>
    <mergeCell ref="A12:C12"/>
  </mergeCells>
  <phoneticPr fontId="6" type="noConversion"/>
  <pageMargins left="0.75" right="0.75" top="1" bottom="1" header="0.5" footer="0.5"/>
  <pageSetup paperSize="9" scale="77" fitToHeight="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view="pageBreakPreview" zoomScale="85" zoomScaleNormal="75" zoomScaleSheetLayoutView="85" workbookViewId="0">
      <pane ySplit="3" topLeftCell="A8" activePane="bottomLeft" state="frozen"/>
      <selection pane="bottomLeft" activeCell="A26" sqref="A26"/>
    </sheetView>
  </sheetViews>
  <sheetFormatPr defaultRowHeight="12.75" x14ac:dyDescent="0.2"/>
  <cols>
    <col min="1" max="1" width="20.7109375" style="432" customWidth="1"/>
    <col min="2" max="2" width="64.7109375" style="432" customWidth="1"/>
    <col min="3" max="3" width="17" style="432" customWidth="1"/>
    <col min="4" max="4" width="17.42578125" style="432" customWidth="1"/>
    <col min="5" max="5" width="14.140625" style="335" customWidth="1"/>
    <col min="6" max="6" width="15.140625" style="335" customWidth="1"/>
    <col min="7" max="7" width="9.140625" style="335"/>
    <col min="8" max="9" width="9.140625" style="42"/>
    <col min="10" max="16384" width="9.140625" style="335"/>
  </cols>
  <sheetData>
    <row r="1" spans="1:9" x14ac:dyDescent="0.2">
      <c r="A1" s="1361" t="s">
        <v>949</v>
      </c>
      <c r="B1" s="1362"/>
      <c r="C1" s="1362"/>
      <c r="D1" s="1363"/>
    </row>
    <row r="2" spans="1:9" ht="13.5" thickBot="1" x14ac:dyDescent="0.25">
      <c r="A2" s="1364"/>
      <c r="B2" s="1365"/>
      <c r="C2" s="1365"/>
      <c r="D2" s="1366"/>
    </row>
    <row r="3" spans="1:9" s="336" customFormat="1" ht="6" customHeight="1" x14ac:dyDescent="0.2">
      <c r="A3" s="337"/>
      <c r="B3" s="337"/>
      <c r="C3" s="337"/>
      <c r="D3" s="337"/>
      <c r="H3" s="48"/>
      <c r="I3" s="48"/>
    </row>
    <row r="4" spans="1:9" x14ac:dyDescent="0.2">
      <c r="A4" s="823"/>
      <c r="B4" s="823"/>
      <c r="C4" s="823"/>
      <c r="D4" s="823"/>
    </row>
    <row r="5" spans="1:9" x14ac:dyDescent="0.2">
      <c r="A5" s="918"/>
      <c r="B5" s="918"/>
      <c r="C5" s="919"/>
      <c r="D5" s="824"/>
    </row>
    <row r="6" spans="1:9" s="42" customFormat="1" ht="13.5" thickBot="1" x14ac:dyDescent="0.25">
      <c r="A6" s="705"/>
      <c r="B6" s="705"/>
      <c r="C6" s="705"/>
      <c r="D6" s="705"/>
    </row>
    <row r="7" spans="1:9" s="42" customFormat="1" ht="15.75" thickBot="1" x14ac:dyDescent="0.25">
      <c r="A7" s="1672" t="s">
        <v>120</v>
      </c>
      <c r="B7" s="1673"/>
      <c r="C7" s="1674"/>
      <c r="D7" s="705"/>
    </row>
    <row r="8" spans="1:9" s="42" customFormat="1" x14ac:dyDescent="0.2">
      <c r="A8" s="1865" t="s">
        <v>100</v>
      </c>
      <c r="B8" s="1867" t="s">
        <v>797</v>
      </c>
      <c r="C8" s="434" t="s">
        <v>101</v>
      </c>
      <c r="D8" s="705"/>
    </row>
    <row r="9" spans="1:9" s="42" customFormat="1" ht="13.5" thickBot="1" x14ac:dyDescent="0.25">
      <c r="A9" s="1866"/>
      <c r="B9" s="1868"/>
      <c r="C9" s="435" t="s">
        <v>693</v>
      </c>
      <c r="D9" s="705"/>
    </row>
    <row r="10" spans="1:9" s="42" customFormat="1" x14ac:dyDescent="0.2">
      <c r="A10" s="903" t="s">
        <v>102</v>
      </c>
      <c r="B10" s="904"/>
      <c r="C10" s="905"/>
      <c r="D10" s="705"/>
    </row>
    <row r="11" spans="1:9" s="42" customFormat="1" x14ac:dyDescent="0.2">
      <c r="A11" s="906" t="s">
        <v>444</v>
      </c>
      <c r="B11" s="907" t="s">
        <v>103</v>
      </c>
      <c r="C11" s="908">
        <f>'Интерактивный прайс-лист'!$F$26*VLOOKUP($A11,last!$B$1:$C$1706,2,0)</f>
        <v>6428</v>
      </c>
      <c r="D11" s="705"/>
    </row>
    <row r="12" spans="1:9" s="42" customFormat="1" x14ac:dyDescent="0.2">
      <c r="A12" s="906" t="s">
        <v>445</v>
      </c>
      <c r="B12" s="907" t="s">
        <v>104</v>
      </c>
      <c r="C12" s="908">
        <f>'Интерактивный прайс-лист'!$F$26*VLOOKUP($A12,last!$B$1:$C$1706,2,0)</f>
        <v>4160</v>
      </c>
      <c r="D12" s="705"/>
    </row>
    <row r="13" spans="1:9" s="125" customFormat="1" x14ac:dyDescent="0.2">
      <c r="A13" s="909" t="s">
        <v>105</v>
      </c>
      <c r="B13" s="910"/>
      <c r="C13" s="908"/>
      <c r="D13" s="705"/>
      <c r="E13" s="42"/>
    </row>
    <row r="14" spans="1:9" s="125" customFormat="1" x14ac:dyDescent="0.2">
      <c r="A14" s="911" t="s">
        <v>462</v>
      </c>
      <c r="B14" s="912" t="s">
        <v>106</v>
      </c>
      <c r="C14" s="908">
        <f>'Интерактивный прайс-лист'!$F$26*VLOOKUP($A14,last!$B$1:$C$1706,2,0)</f>
        <v>2072</v>
      </c>
      <c r="D14" s="705"/>
      <c r="E14" s="42"/>
    </row>
    <row r="15" spans="1:9" s="125" customFormat="1" x14ac:dyDescent="0.2">
      <c r="A15" s="911" t="s">
        <v>463</v>
      </c>
      <c r="B15" s="912" t="s">
        <v>107</v>
      </c>
      <c r="C15" s="908">
        <f>'Интерактивный прайс-лист'!$F$26*VLOOKUP($A15,last!$B$1:$C$1706,2,0)</f>
        <v>2072</v>
      </c>
      <c r="D15" s="705"/>
      <c r="E15" s="42"/>
    </row>
    <row r="16" spans="1:9" s="125" customFormat="1" x14ac:dyDescent="0.2">
      <c r="A16" s="911" t="s">
        <v>464</v>
      </c>
      <c r="B16" s="912" t="s">
        <v>108</v>
      </c>
      <c r="C16" s="908">
        <f>'Интерактивный прайс-лист'!$F$26*VLOOKUP($A16,last!$B$1:$C$1706,2,0)</f>
        <v>2072</v>
      </c>
      <c r="D16" s="705"/>
      <c r="E16" s="42"/>
    </row>
    <row r="17" spans="1:5" s="42" customFormat="1" x14ac:dyDescent="0.2">
      <c r="A17" s="909" t="s">
        <v>803</v>
      </c>
      <c r="B17" s="907"/>
      <c r="C17" s="908"/>
      <c r="D17" s="705"/>
    </row>
    <row r="18" spans="1:5" s="42" customFormat="1" x14ac:dyDescent="0.2">
      <c r="A18" s="906" t="s">
        <v>177</v>
      </c>
      <c r="B18" s="907" t="s">
        <v>803</v>
      </c>
      <c r="C18" s="908">
        <f>'Интерактивный прайс-лист'!$F$26*VLOOKUP($A18,last!$B$1:$C$1706,2,0)</f>
        <v>3257</v>
      </c>
      <c r="D18" s="705"/>
    </row>
    <row r="19" spans="1:5" s="42" customFormat="1" x14ac:dyDescent="0.2">
      <c r="A19" s="906" t="s">
        <v>365</v>
      </c>
      <c r="B19" s="907" t="s">
        <v>109</v>
      </c>
      <c r="C19" s="908">
        <f>'Интерактивный прайс-лист'!$F$26*VLOOKUP($A19,last!$B$1:$C$1706,2,0)</f>
        <v>1184</v>
      </c>
      <c r="D19" s="705"/>
    </row>
    <row r="20" spans="1:5" s="42" customFormat="1" x14ac:dyDescent="0.2">
      <c r="A20" s="909" t="s">
        <v>110</v>
      </c>
      <c r="B20" s="907"/>
      <c r="C20" s="908"/>
      <c r="D20" s="705"/>
    </row>
    <row r="21" spans="1:5" s="42" customFormat="1" x14ac:dyDescent="0.2">
      <c r="A21" s="906" t="s">
        <v>363</v>
      </c>
      <c r="B21" s="907" t="s">
        <v>111</v>
      </c>
      <c r="C21" s="908">
        <f>'Интерактивный прайс-лист'!$F$26*VLOOKUP($A21,last!$B$1:$C$1706,2,0)</f>
        <v>2962</v>
      </c>
      <c r="D21" s="705"/>
    </row>
    <row r="22" spans="1:5" s="42" customFormat="1" x14ac:dyDescent="0.2">
      <c r="A22" s="913" t="s">
        <v>364</v>
      </c>
      <c r="B22" s="907" t="s">
        <v>112</v>
      </c>
      <c r="C22" s="908">
        <f>'Интерактивный прайс-лист'!$F$26*VLOOKUP($A22,last!$B$1:$C$1706,2,0)</f>
        <v>3257</v>
      </c>
      <c r="D22" s="705"/>
    </row>
    <row r="23" spans="1:5" s="42" customFormat="1" x14ac:dyDescent="0.2">
      <c r="A23" s="913" t="s">
        <v>835</v>
      </c>
      <c r="B23" s="914" t="s">
        <v>1221</v>
      </c>
      <c r="C23" s="908">
        <f>'Интерактивный прайс-лист'!$F$26*VLOOKUP($A23,last!$B$1:$C$1706,2,0)</f>
        <v>1736</v>
      </c>
      <c r="D23" s="705"/>
    </row>
    <row r="24" spans="1:5" s="42" customFormat="1" x14ac:dyDescent="0.2">
      <c r="A24" s="909" t="s">
        <v>805</v>
      </c>
      <c r="B24" s="907"/>
      <c r="C24" s="908"/>
      <c r="D24" s="705"/>
    </row>
    <row r="25" spans="1:5" s="42" customFormat="1" x14ac:dyDescent="0.2">
      <c r="A25" s="906" t="s">
        <v>806</v>
      </c>
      <c r="B25" s="907"/>
      <c r="C25" s="908"/>
      <c r="D25" s="705"/>
    </row>
    <row r="26" spans="1:5" s="436" customFormat="1" x14ac:dyDescent="0.2">
      <c r="A26" s="906" t="s">
        <v>686</v>
      </c>
      <c r="B26" s="907" t="s">
        <v>113</v>
      </c>
      <c r="C26" s="908">
        <f>'Интерактивный прайс-лист'!$F$26*VLOOKUP($A26,last!$B$1:$C$1706,2,0)</f>
        <v>9119</v>
      </c>
      <c r="D26" s="803"/>
      <c r="E26" s="235"/>
    </row>
    <row r="27" spans="1:5" s="436" customFormat="1" x14ac:dyDescent="0.2">
      <c r="A27" s="906" t="s">
        <v>465</v>
      </c>
      <c r="B27" s="907" t="s">
        <v>114</v>
      </c>
      <c r="C27" s="908">
        <f>'Интерактивный прайс-лист'!$F$26*VLOOKUP($A27,last!$B$1:$C$1706,2,0)</f>
        <v>2117</v>
      </c>
      <c r="D27" s="803"/>
      <c r="E27" s="235"/>
    </row>
    <row r="28" spans="1:5" s="42" customFormat="1" x14ac:dyDescent="0.2">
      <c r="A28" s="906" t="s">
        <v>809</v>
      </c>
      <c r="B28" s="907"/>
      <c r="C28" s="908"/>
      <c r="D28" s="705"/>
    </row>
    <row r="29" spans="1:5" s="42" customFormat="1" x14ac:dyDescent="0.2">
      <c r="A29" s="906" t="s">
        <v>178</v>
      </c>
      <c r="B29" s="907" t="s">
        <v>807</v>
      </c>
      <c r="C29" s="908">
        <f>'Интерактивный прайс-лист'!$F$26*VLOOKUP($A29,last!$B$1:$C$1706,2,0)</f>
        <v>1933</v>
      </c>
      <c r="D29" s="705"/>
    </row>
    <row r="30" spans="1:5" s="42" customFormat="1" x14ac:dyDescent="0.2">
      <c r="A30" s="1191" t="s">
        <v>1630</v>
      </c>
      <c r="B30" s="907"/>
      <c r="C30" s="908"/>
      <c r="D30" s="705"/>
    </row>
    <row r="31" spans="1:5" s="42" customFormat="1" x14ac:dyDescent="0.2">
      <c r="A31" s="906" t="s">
        <v>1631</v>
      </c>
      <c r="B31" s="907" t="s">
        <v>1632</v>
      </c>
      <c r="C31" s="908">
        <f>'Интерактивный прайс-лист'!$F$26*VLOOKUP($A31,last!$B$1:$C$1706,2,0)</f>
        <v>437</v>
      </c>
      <c r="D31" s="705"/>
    </row>
    <row r="32" spans="1:5" s="42" customFormat="1" x14ac:dyDescent="0.2">
      <c r="A32" s="906" t="s">
        <v>1633</v>
      </c>
      <c r="B32" s="907" t="s">
        <v>1634</v>
      </c>
      <c r="C32" s="908">
        <f>'Интерактивный прайс-лист'!$F$26*VLOOKUP($A32,last!$B$1:$C$1706,2,0)</f>
        <v>328</v>
      </c>
      <c r="D32" s="705"/>
    </row>
    <row r="33" spans="1:4" s="42" customFormat="1" x14ac:dyDescent="0.2">
      <c r="A33" s="906" t="s">
        <v>1635</v>
      </c>
      <c r="B33" s="907" t="s">
        <v>1636</v>
      </c>
      <c r="C33" s="908">
        <f>'Интерактивный прайс-лист'!$F$26*VLOOKUP($A33,last!$B$1:$C$1706,2,0)</f>
        <v>437</v>
      </c>
      <c r="D33" s="705"/>
    </row>
    <row r="34" spans="1:4" s="42" customFormat="1" x14ac:dyDescent="0.2">
      <c r="A34" s="909" t="s">
        <v>810</v>
      </c>
      <c r="B34" s="907"/>
      <c r="C34" s="908"/>
      <c r="D34" s="705"/>
    </row>
    <row r="35" spans="1:4" s="42" customFormat="1" x14ac:dyDescent="0.2">
      <c r="A35" s="906" t="s">
        <v>811</v>
      </c>
      <c r="B35" s="907"/>
      <c r="C35" s="908"/>
      <c r="D35" s="705"/>
    </row>
    <row r="36" spans="1:4" s="42" customFormat="1" x14ac:dyDescent="0.2">
      <c r="A36" s="906" t="s">
        <v>369</v>
      </c>
      <c r="B36" s="907" t="s">
        <v>812</v>
      </c>
      <c r="C36" s="908">
        <f>'Интерактивный прайс-лист'!$F$26*VLOOKUP($A36,last!$B$1:$C$1706,2,0)</f>
        <v>962</v>
      </c>
      <c r="D36" s="705"/>
    </row>
    <row r="37" spans="1:4" s="42" customFormat="1" x14ac:dyDescent="0.2">
      <c r="A37" s="906" t="s">
        <v>368</v>
      </c>
      <c r="B37" s="907" t="s">
        <v>813</v>
      </c>
      <c r="C37" s="908">
        <f>'Интерактивный прайс-лист'!$F$26*VLOOKUP($A37,last!$B$1:$C$1706,2,0)</f>
        <v>4723</v>
      </c>
      <c r="D37" s="705"/>
    </row>
    <row r="38" spans="1:4" s="42" customFormat="1" x14ac:dyDescent="0.2">
      <c r="A38" s="909" t="s">
        <v>814</v>
      </c>
      <c r="B38" s="907"/>
      <c r="C38" s="908"/>
      <c r="D38" s="705"/>
    </row>
    <row r="39" spans="1:4" s="42" customFormat="1" x14ac:dyDescent="0.2">
      <c r="A39" s="906" t="s">
        <v>176</v>
      </c>
      <c r="B39" s="907" t="s">
        <v>816</v>
      </c>
      <c r="C39" s="908">
        <f>'Интерактивный прайс-лист'!$F$26*VLOOKUP($A39,last!$B$1:$C$1706,2,0)</f>
        <v>879</v>
      </c>
      <c r="D39" s="705"/>
    </row>
    <row r="40" spans="1:4" s="42" customFormat="1" x14ac:dyDescent="0.2">
      <c r="A40" s="906" t="s">
        <v>362</v>
      </c>
      <c r="B40" s="907" t="s">
        <v>818</v>
      </c>
      <c r="C40" s="908">
        <f>'Интерактивный прайс-лист'!$F$26*VLOOKUP($A40,last!$B$1:$C$1706,2,0)</f>
        <v>1453</v>
      </c>
      <c r="D40" s="705"/>
    </row>
    <row r="41" spans="1:4" s="42" customFormat="1" x14ac:dyDescent="0.2">
      <c r="A41" s="906" t="s">
        <v>179</v>
      </c>
      <c r="B41" s="907" t="s">
        <v>820</v>
      </c>
      <c r="C41" s="908">
        <f>'Интерактивный прайс-лист'!$F$26*VLOOKUP($A41,last!$B$1:$C$1706,2,0)</f>
        <v>1102</v>
      </c>
      <c r="D41" s="705"/>
    </row>
    <row r="42" spans="1:4" s="42" customFormat="1" x14ac:dyDescent="0.2">
      <c r="A42" s="909" t="s">
        <v>697</v>
      </c>
      <c r="B42" s="907"/>
      <c r="C42" s="908"/>
      <c r="D42" s="705"/>
    </row>
    <row r="43" spans="1:4" s="42" customFormat="1" x14ac:dyDescent="0.2">
      <c r="A43" s="906" t="s">
        <v>366</v>
      </c>
      <c r="B43" s="907" t="s">
        <v>115</v>
      </c>
      <c r="C43" s="908">
        <f>'Интерактивный прайс-лист'!$F$26*VLOOKUP($A43,last!$B$1:$C$1706,2,0)</f>
        <v>1051</v>
      </c>
      <c r="D43" s="705"/>
    </row>
    <row r="44" spans="1:4" s="42" customFormat="1" x14ac:dyDescent="0.2">
      <c r="A44" s="906" t="s">
        <v>367</v>
      </c>
      <c r="B44" s="907" t="s">
        <v>116</v>
      </c>
      <c r="C44" s="908">
        <f>'Интерактивный прайс-лист'!$F$26*VLOOKUP($A44,last!$B$1:$C$1706,2,0)</f>
        <v>1158</v>
      </c>
      <c r="D44" s="705"/>
    </row>
    <row r="45" spans="1:4" s="42" customFormat="1" x14ac:dyDescent="0.2">
      <c r="A45" s="906" t="s">
        <v>175</v>
      </c>
      <c r="B45" s="907" t="s">
        <v>117</v>
      </c>
      <c r="C45" s="908">
        <f>'Интерактивный прайс-лист'!$F$26*VLOOKUP($A45,last!$B$1:$C$1706,2,0)</f>
        <v>945</v>
      </c>
      <c r="D45" s="705"/>
    </row>
    <row r="46" spans="1:4" s="42" customFormat="1" x14ac:dyDescent="0.2">
      <c r="A46" s="906" t="s">
        <v>180</v>
      </c>
      <c r="B46" s="907" t="s">
        <v>882</v>
      </c>
      <c r="C46" s="908">
        <f>'Интерактивный прайс-лист'!$F$26*VLOOKUP($A46,last!$B$1:$C$1706,2,0)</f>
        <v>205</v>
      </c>
      <c r="D46" s="705"/>
    </row>
    <row r="47" spans="1:4" s="42" customFormat="1" x14ac:dyDescent="0.2">
      <c r="A47" s="906" t="s">
        <v>182</v>
      </c>
      <c r="B47" s="907" t="s">
        <v>884</v>
      </c>
      <c r="C47" s="908">
        <f>'Интерактивный прайс-лист'!$F$26*VLOOKUP($A47,last!$B$1:$C$1706,2,0)</f>
        <v>237</v>
      </c>
      <c r="D47" s="705"/>
    </row>
    <row r="48" spans="1:4" s="42" customFormat="1" x14ac:dyDescent="0.2">
      <c r="A48" s="906" t="s">
        <v>181</v>
      </c>
      <c r="B48" s="907" t="s">
        <v>885</v>
      </c>
      <c r="C48" s="908">
        <f>'Интерактивный прайс-лист'!$F$26*VLOOKUP($A48,last!$B$1:$C$1706,2,0)</f>
        <v>734</v>
      </c>
      <c r="D48" s="705"/>
    </row>
    <row r="49" spans="1:4" s="42" customFormat="1" ht="13.5" thickBot="1" x14ac:dyDescent="0.25">
      <c r="A49" s="915" t="s">
        <v>269</v>
      </c>
      <c r="B49" s="916" t="s">
        <v>886</v>
      </c>
      <c r="C49" s="917">
        <f>'Интерактивный прайс-лист'!$F$26*VLOOKUP($A49,last!$B$1:$C$1706,2,0)</f>
        <v>347</v>
      </c>
      <c r="D49" s="705"/>
    </row>
    <row r="50" spans="1:4" s="42" customFormat="1" x14ac:dyDescent="0.2">
      <c r="A50" s="705"/>
      <c r="B50" s="764"/>
      <c r="C50" s="706"/>
      <c r="D50" s="705"/>
    </row>
    <row r="51" spans="1:4" s="42" customFormat="1" x14ac:dyDescent="0.2">
      <c r="A51" s="705"/>
      <c r="B51" s="764"/>
      <c r="C51" s="706"/>
      <c r="D51" s="705"/>
    </row>
    <row r="52" spans="1:4" x14ac:dyDescent="0.2">
      <c r="A52" s="823"/>
      <c r="B52" s="823"/>
      <c r="C52" s="823"/>
      <c r="D52" s="823"/>
    </row>
    <row r="53" spans="1:4" x14ac:dyDescent="0.2">
      <c r="A53" s="823"/>
      <c r="B53" s="823"/>
      <c r="C53" s="823"/>
      <c r="D53" s="823"/>
    </row>
    <row r="84" spans="1:6" s="42" customFormat="1" x14ac:dyDescent="0.2"/>
    <row r="85" spans="1:6" s="42" customFormat="1" x14ac:dyDescent="0.2"/>
    <row r="86" spans="1:6" s="42" customFormat="1" x14ac:dyDescent="0.2"/>
    <row r="87" spans="1:6" x14ac:dyDescent="0.2">
      <c r="A87" s="42"/>
      <c r="B87" s="42"/>
      <c r="C87" s="42"/>
      <c r="D87" s="42"/>
      <c r="E87" s="42"/>
      <c r="F87" s="42"/>
    </row>
    <row r="88" spans="1:6" x14ac:dyDescent="0.2">
      <c r="A88" s="42"/>
      <c r="B88" s="42"/>
      <c r="C88" s="42"/>
      <c r="D88" s="42"/>
      <c r="E88" s="42"/>
      <c r="F88" s="42"/>
    </row>
    <row r="89" spans="1:6" x14ac:dyDescent="0.2">
      <c r="A89" s="42"/>
      <c r="B89" s="42"/>
      <c r="C89" s="42"/>
      <c r="D89" s="42"/>
      <c r="E89" s="42"/>
      <c r="F89" s="42"/>
    </row>
    <row r="90" spans="1:6" x14ac:dyDescent="0.2">
      <c r="A90" s="42"/>
      <c r="B90" s="42"/>
      <c r="C90" s="42"/>
      <c r="D90" s="42"/>
      <c r="E90" s="42"/>
      <c r="F90" s="42"/>
    </row>
    <row r="91" spans="1:6" x14ac:dyDescent="0.2">
      <c r="A91" s="42"/>
      <c r="B91" s="42"/>
      <c r="C91" s="42"/>
      <c r="D91" s="42"/>
      <c r="E91" s="42"/>
      <c r="F91" s="42"/>
    </row>
    <row r="92" spans="1:6" x14ac:dyDescent="0.2">
      <c r="A92" s="42"/>
      <c r="B92" s="42"/>
      <c r="C92" s="42"/>
      <c r="D92" s="42"/>
      <c r="E92" s="42"/>
      <c r="F92" s="42"/>
    </row>
    <row r="93" spans="1:6" x14ac:dyDescent="0.2">
      <c r="A93" s="42"/>
      <c r="B93" s="42"/>
      <c r="C93" s="42"/>
      <c r="D93" s="42"/>
      <c r="E93" s="42"/>
      <c r="F93" s="42"/>
    </row>
    <row r="94" spans="1:6" x14ac:dyDescent="0.2">
      <c r="A94" s="42"/>
      <c r="B94" s="42"/>
      <c r="C94" s="42"/>
      <c r="D94" s="42"/>
      <c r="E94" s="42"/>
      <c r="F94" s="42"/>
    </row>
    <row r="95" spans="1:6" x14ac:dyDescent="0.2">
      <c r="A95" s="42"/>
      <c r="B95" s="42"/>
      <c r="C95" s="42"/>
      <c r="D95" s="42"/>
      <c r="E95" s="42"/>
      <c r="F95" s="42"/>
    </row>
    <row r="96" spans="1:6" x14ac:dyDescent="0.2">
      <c r="A96" s="42"/>
      <c r="B96" s="42"/>
      <c r="C96" s="42"/>
      <c r="D96" s="42"/>
      <c r="E96" s="42"/>
      <c r="F96" s="42"/>
    </row>
    <row r="97" spans="1:6" x14ac:dyDescent="0.2">
      <c r="A97" s="42"/>
      <c r="B97" s="42"/>
      <c r="C97" s="42"/>
      <c r="D97" s="42"/>
      <c r="E97" s="42"/>
      <c r="F97" s="42"/>
    </row>
    <row r="98" spans="1:6" x14ac:dyDescent="0.2">
      <c r="A98" s="42"/>
      <c r="B98" s="42"/>
      <c r="C98" s="42"/>
      <c r="D98" s="42"/>
      <c r="E98" s="42"/>
      <c r="F98" s="42"/>
    </row>
    <row r="99" spans="1:6" x14ac:dyDescent="0.2">
      <c r="A99" s="42"/>
      <c r="B99" s="42"/>
      <c r="C99" s="42"/>
      <c r="D99" s="42"/>
      <c r="E99" s="42"/>
      <c r="F99" s="42"/>
    </row>
    <row r="100" spans="1:6" x14ac:dyDescent="0.2">
      <c r="A100" s="42"/>
      <c r="B100" s="42"/>
      <c r="C100" s="42"/>
      <c r="D100" s="42"/>
      <c r="E100" s="42"/>
      <c r="F100" s="42"/>
    </row>
    <row r="101" spans="1:6" x14ac:dyDescent="0.2">
      <c r="A101" s="42"/>
      <c r="B101" s="42"/>
      <c r="C101" s="42"/>
      <c r="D101" s="42"/>
      <c r="E101" s="42"/>
      <c r="F101" s="42"/>
    </row>
    <row r="102" spans="1:6" x14ac:dyDescent="0.2">
      <c r="A102" s="42"/>
      <c r="B102" s="42"/>
      <c r="C102" s="42"/>
      <c r="D102" s="42"/>
      <c r="E102" s="42"/>
      <c r="F102" s="42"/>
    </row>
    <row r="103" spans="1:6" x14ac:dyDescent="0.2">
      <c r="A103" s="42"/>
      <c r="B103" s="42"/>
      <c r="C103" s="42"/>
      <c r="D103" s="42"/>
      <c r="E103" s="42"/>
      <c r="F103" s="42"/>
    </row>
    <row r="104" spans="1:6" x14ac:dyDescent="0.2">
      <c r="A104" s="42"/>
      <c r="B104" s="42"/>
      <c r="C104" s="42"/>
      <c r="D104" s="42"/>
      <c r="E104" s="42"/>
      <c r="F104" s="42"/>
    </row>
    <row r="105" spans="1:6" x14ac:dyDescent="0.2">
      <c r="A105" s="42"/>
      <c r="B105" s="42"/>
      <c r="C105" s="42"/>
      <c r="D105" s="42"/>
      <c r="E105" s="42"/>
      <c r="F105" s="42"/>
    </row>
    <row r="106" spans="1:6" x14ac:dyDescent="0.2">
      <c r="A106" s="42"/>
      <c r="B106" s="42"/>
      <c r="C106" s="42"/>
      <c r="D106" s="42"/>
      <c r="E106" s="42"/>
      <c r="F106" s="42"/>
    </row>
    <row r="107" spans="1:6" x14ac:dyDescent="0.2">
      <c r="A107" s="42"/>
      <c r="B107" s="42"/>
      <c r="C107" s="42"/>
      <c r="D107" s="42"/>
      <c r="E107" s="42"/>
      <c r="F107" s="42"/>
    </row>
    <row r="108" spans="1:6" x14ac:dyDescent="0.2">
      <c r="A108" s="42"/>
      <c r="B108" s="42"/>
      <c r="C108" s="42"/>
      <c r="D108" s="42"/>
      <c r="E108" s="42"/>
      <c r="F108" s="42"/>
    </row>
    <row r="109" spans="1:6" x14ac:dyDescent="0.2">
      <c r="A109" s="42"/>
      <c r="B109" s="42"/>
      <c r="C109" s="42"/>
      <c r="D109" s="42"/>
      <c r="E109" s="42"/>
      <c r="F109" s="42"/>
    </row>
    <row r="110" spans="1:6" x14ac:dyDescent="0.2">
      <c r="A110" s="42"/>
      <c r="B110" s="42"/>
      <c r="C110" s="42"/>
      <c r="D110" s="42"/>
      <c r="E110" s="42"/>
      <c r="F110" s="42"/>
    </row>
    <row r="111" spans="1:6" x14ac:dyDescent="0.2">
      <c r="A111" s="42"/>
      <c r="B111" s="42"/>
      <c r="C111" s="42"/>
      <c r="D111" s="42"/>
      <c r="E111" s="42"/>
      <c r="F111" s="42"/>
    </row>
    <row r="112" spans="1:6" x14ac:dyDescent="0.2">
      <c r="A112" s="42"/>
      <c r="B112" s="42"/>
      <c r="C112" s="42"/>
      <c r="D112" s="42"/>
      <c r="E112" s="42"/>
      <c r="F112" s="42"/>
    </row>
    <row r="113" spans="1:6" x14ac:dyDescent="0.2">
      <c r="A113" s="42"/>
      <c r="B113" s="42"/>
      <c r="C113" s="42"/>
      <c r="D113" s="42"/>
      <c r="E113" s="42"/>
      <c r="F113" s="42"/>
    </row>
    <row r="114" spans="1:6" x14ac:dyDescent="0.2">
      <c r="A114" s="42"/>
      <c r="B114" s="42"/>
      <c r="C114" s="42"/>
      <c r="D114" s="42"/>
      <c r="E114" s="42"/>
      <c r="F114" s="42"/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/>
      <c r="B116" s="42"/>
      <c r="C116" s="42"/>
      <c r="D116" s="42"/>
      <c r="E116" s="42"/>
      <c r="F116" s="42"/>
    </row>
    <row r="117" spans="1:6" x14ac:dyDescent="0.2">
      <c r="A117" s="42"/>
      <c r="B117" s="42"/>
      <c r="C117" s="42"/>
      <c r="D117" s="42"/>
      <c r="E117" s="42"/>
      <c r="F117" s="42"/>
    </row>
    <row r="118" spans="1:6" x14ac:dyDescent="0.2">
      <c r="A118" s="42"/>
      <c r="B118" s="42"/>
      <c r="C118" s="42"/>
      <c r="D118" s="42"/>
      <c r="E118" s="42"/>
      <c r="F118" s="42"/>
    </row>
    <row r="119" spans="1:6" x14ac:dyDescent="0.2">
      <c r="A119" s="42"/>
      <c r="B119" s="42"/>
      <c r="C119" s="42"/>
      <c r="D119" s="42"/>
      <c r="E119" s="42"/>
      <c r="F119" s="42"/>
    </row>
    <row r="120" spans="1:6" x14ac:dyDescent="0.2">
      <c r="A120" s="42"/>
      <c r="B120" s="42"/>
      <c r="C120" s="42"/>
      <c r="D120" s="42"/>
      <c r="E120" s="42"/>
      <c r="F120" s="42"/>
    </row>
    <row r="121" spans="1:6" x14ac:dyDescent="0.2">
      <c r="A121" s="42"/>
      <c r="B121" s="42"/>
      <c r="C121" s="42"/>
      <c r="D121" s="42"/>
      <c r="E121" s="42"/>
      <c r="F121" s="42"/>
    </row>
  </sheetData>
  <sheetProtection password="CC0B" sheet="1" objects="1" scenarios="1"/>
  <mergeCells count="4">
    <mergeCell ref="A8:A9"/>
    <mergeCell ref="B8:B9"/>
    <mergeCell ref="A7:C7"/>
    <mergeCell ref="A1:D2"/>
  </mergeCells>
  <phoneticPr fontId="6" type="noConversion"/>
  <pageMargins left="0.75" right="0.75" top="1" bottom="1" header="0.5" footer="0.5"/>
  <pageSetup paperSize="9" scale="73" fitToHeight="6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3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N7" sqref="N7"/>
    </sheetView>
  </sheetViews>
  <sheetFormatPr defaultRowHeight="12.75" x14ac:dyDescent="0.2"/>
  <cols>
    <col min="1" max="1" width="12" style="176" bestFit="1" customWidth="1"/>
    <col min="2" max="2" width="41" style="176" bestFit="1" customWidth="1"/>
    <col min="3" max="3" width="13.85546875" style="175" bestFit="1" customWidth="1"/>
    <col min="4" max="4" width="12.7109375" style="175" customWidth="1"/>
    <col min="5" max="17" width="12.7109375" style="176" customWidth="1"/>
    <col min="18" max="16384" width="9.140625" style="176"/>
  </cols>
  <sheetData>
    <row r="1" spans="1:17" ht="13.5" thickBot="1" x14ac:dyDescent="0.25">
      <c r="A1" s="177"/>
      <c r="B1" s="177"/>
      <c r="C1" s="180"/>
      <c r="D1" s="1904" t="s">
        <v>900</v>
      </c>
      <c r="E1" s="1905"/>
      <c r="F1" s="1905"/>
      <c r="G1" s="1905"/>
      <c r="H1" s="1905"/>
      <c r="I1" s="1905"/>
      <c r="J1" s="1905"/>
      <c r="K1" s="1905"/>
      <c r="L1" s="1905"/>
      <c r="M1" s="1905"/>
      <c r="N1" s="1905"/>
      <c r="O1" s="1905"/>
      <c r="P1" s="1905"/>
      <c r="Q1" s="1906"/>
    </row>
    <row r="2" spans="1:17" x14ac:dyDescent="0.2">
      <c r="A2" s="1361" t="s">
        <v>962</v>
      </c>
      <c r="B2" s="1362"/>
      <c r="C2" s="1363"/>
      <c r="D2" s="1907" t="s">
        <v>46</v>
      </c>
      <c r="E2" s="1909" t="s">
        <v>47</v>
      </c>
      <c r="F2" s="1909" t="s">
        <v>48</v>
      </c>
      <c r="G2" s="1909" t="s">
        <v>49</v>
      </c>
      <c r="H2" s="1909" t="s">
        <v>50</v>
      </c>
      <c r="I2" s="1909" t="s">
        <v>51</v>
      </c>
      <c r="J2" s="1909" t="s">
        <v>52</v>
      </c>
      <c r="K2" s="1909" t="s">
        <v>53</v>
      </c>
      <c r="L2" s="1909" t="s">
        <v>54</v>
      </c>
      <c r="M2" s="1909">
        <v>10</v>
      </c>
      <c r="N2" s="1909">
        <v>11</v>
      </c>
      <c r="O2" s="1909">
        <v>12</v>
      </c>
      <c r="P2" s="1909" t="s">
        <v>55</v>
      </c>
      <c r="Q2" s="1911" t="s">
        <v>56</v>
      </c>
    </row>
    <row r="3" spans="1:17" ht="13.5" thickBot="1" x14ac:dyDescent="0.25">
      <c r="A3" s="1364"/>
      <c r="B3" s="1365"/>
      <c r="C3" s="1366"/>
      <c r="D3" s="1908"/>
      <c r="E3" s="1910"/>
      <c r="F3" s="1910"/>
      <c r="G3" s="1910"/>
      <c r="H3" s="1910"/>
      <c r="I3" s="1910"/>
      <c r="J3" s="1910"/>
      <c r="K3" s="1910"/>
      <c r="L3" s="1910"/>
      <c r="M3" s="1910"/>
      <c r="N3" s="1910"/>
      <c r="O3" s="1910"/>
      <c r="P3" s="1910"/>
      <c r="Q3" s="1912"/>
    </row>
    <row r="4" spans="1:17" s="177" customFormat="1" ht="3.75" customHeight="1" x14ac:dyDescent="0.2">
      <c r="C4" s="180"/>
      <c r="D4" s="180"/>
    </row>
    <row r="5" spans="1:17" x14ac:dyDescent="0.2">
      <c r="A5" s="837"/>
      <c r="B5" s="837"/>
      <c r="C5" s="931"/>
      <c r="D5" s="931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</row>
    <row r="6" spans="1:17" x14ac:dyDescent="0.2">
      <c r="A6" s="837"/>
      <c r="B6" s="837"/>
      <c r="C6" s="931"/>
      <c r="D6" s="931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7"/>
    </row>
    <row r="7" spans="1:17" ht="24" customHeight="1" thickBot="1" x14ac:dyDescent="0.25">
      <c r="A7" s="1890" t="s">
        <v>57</v>
      </c>
      <c r="B7" s="1890"/>
      <c r="C7" s="1890"/>
      <c r="D7" s="932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37"/>
      <c r="P7" s="837"/>
      <c r="Q7" s="837"/>
    </row>
    <row r="8" spans="1:17" ht="13.5" thickBot="1" x14ac:dyDescent="0.25">
      <c r="A8" s="1888" t="s">
        <v>1240</v>
      </c>
      <c r="B8" s="1889"/>
      <c r="C8" s="1889"/>
      <c r="D8" s="415"/>
      <c r="E8" s="415" t="s">
        <v>1222</v>
      </c>
      <c r="F8" s="415" t="s">
        <v>1223</v>
      </c>
      <c r="G8" s="415" t="s">
        <v>1224</v>
      </c>
      <c r="H8" s="415" t="s">
        <v>1225</v>
      </c>
      <c r="I8" s="415" t="s">
        <v>1226</v>
      </c>
      <c r="J8" s="415" t="s">
        <v>1227</v>
      </c>
      <c r="K8" s="415" t="s">
        <v>1228</v>
      </c>
      <c r="L8" s="415" t="s">
        <v>1229</v>
      </c>
      <c r="M8" s="416" t="s">
        <v>1230</v>
      </c>
      <c r="N8" s="837"/>
      <c r="O8" s="837"/>
      <c r="P8" s="837"/>
      <c r="Q8" s="837"/>
    </row>
    <row r="9" spans="1:17" x14ac:dyDescent="0.2">
      <c r="A9" s="1546" t="s">
        <v>963</v>
      </c>
      <c r="B9" s="248" t="s">
        <v>58</v>
      </c>
      <c r="C9" s="229" t="s">
        <v>691</v>
      </c>
      <c r="D9" s="270"/>
      <c r="E9" s="270">
        <v>2.61</v>
      </c>
      <c r="F9" s="270">
        <v>3.14</v>
      </c>
      <c r="G9" s="270">
        <v>3.49</v>
      </c>
      <c r="H9" s="270">
        <v>5.08</v>
      </c>
      <c r="I9" s="270">
        <v>5.45</v>
      </c>
      <c r="J9" s="270">
        <v>6.47</v>
      </c>
      <c r="K9" s="270">
        <v>7.57</v>
      </c>
      <c r="L9" s="270">
        <v>8.67</v>
      </c>
      <c r="M9" s="251">
        <v>10.34</v>
      </c>
      <c r="N9" s="837"/>
      <c r="O9" s="837"/>
      <c r="P9" s="837"/>
      <c r="Q9" s="837"/>
    </row>
    <row r="10" spans="1:17" x14ac:dyDescent="0.2">
      <c r="A10" s="1481"/>
      <c r="B10" s="252" t="s">
        <v>67</v>
      </c>
      <c r="C10" s="231" t="s">
        <v>691</v>
      </c>
      <c r="D10" s="273"/>
      <c r="E10" s="273">
        <v>1.88</v>
      </c>
      <c r="F10" s="273">
        <v>2.16</v>
      </c>
      <c r="G10" s="273">
        <v>2.34</v>
      </c>
      <c r="H10" s="273">
        <v>3.6</v>
      </c>
      <c r="I10" s="273">
        <v>3.87</v>
      </c>
      <c r="J10" s="273">
        <v>4.4000000000000004</v>
      </c>
      <c r="K10" s="273">
        <v>5.23</v>
      </c>
      <c r="L10" s="273">
        <v>5.96</v>
      </c>
      <c r="M10" s="255">
        <v>6.9</v>
      </c>
      <c r="N10" s="837"/>
      <c r="O10" s="837"/>
      <c r="P10" s="837"/>
      <c r="Q10" s="837"/>
    </row>
    <row r="11" spans="1:17" x14ac:dyDescent="0.2">
      <c r="A11" s="224" t="s">
        <v>76</v>
      </c>
      <c r="B11" s="252" t="s">
        <v>77</v>
      </c>
      <c r="C11" s="231" t="s">
        <v>691</v>
      </c>
      <c r="D11" s="273"/>
      <c r="E11" s="273">
        <v>5.47</v>
      </c>
      <c r="F11" s="273">
        <v>6.01</v>
      </c>
      <c r="G11" s="273">
        <v>6.47</v>
      </c>
      <c r="H11" s="273">
        <v>10.31</v>
      </c>
      <c r="I11" s="273">
        <v>11.39</v>
      </c>
      <c r="J11" s="273">
        <v>12.28</v>
      </c>
      <c r="K11" s="273">
        <v>15.05</v>
      </c>
      <c r="L11" s="273">
        <v>16.850000000000001</v>
      </c>
      <c r="M11" s="255">
        <v>18.78</v>
      </c>
      <c r="N11" s="837"/>
      <c r="O11" s="837"/>
      <c r="P11" s="837"/>
      <c r="Q11" s="837"/>
    </row>
    <row r="12" spans="1:17" ht="13.5" thickBot="1" x14ac:dyDescent="0.25">
      <c r="A12" s="1879" t="s">
        <v>698</v>
      </c>
      <c r="B12" s="1880"/>
      <c r="C12" s="346" t="s">
        <v>693</v>
      </c>
      <c r="D12" s="71"/>
      <c r="E12" s="71">
        <f>'Интерактивный прайс-лист'!$F$26*VLOOKUP(E8,last!$B$1:$C$1706,2,0)</f>
        <v>910</v>
      </c>
      <c r="F12" s="71">
        <f>'Интерактивный прайс-лист'!$F$26*VLOOKUP(F8,last!$B$1:$C$1706,2,0)</f>
        <v>943</v>
      </c>
      <c r="G12" s="71">
        <f>'Интерактивный прайс-лист'!$F$26*VLOOKUP(G8,last!$B$1:$C$1706,2,0)</f>
        <v>991</v>
      </c>
      <c r="H12" s="71">
        <f>'Интерактивный прайс-лист'!$F$26*VLOOKUP(H8,last!$B$1:$C$1706,2,0)</f>
        <v>1153</v>
      </c>
      <c r="I12" s="71">
        <f>'Интерактивный прайс-лист'!$F$26*VLOOKUP(I8,last!$B$1:$C$1706,2,0)</f>
        <v>1196</v>
      </c>
      <c r="J12" s="71">
        <f>'Интерактивный прайс-лист'!$F$26*VLOOKUP(J8,last!$B$1:$C$1706,2,0)</f>
        <v>1267</v>
      </c>
      <c r="K12" s="71">
        <f>'Интерактивный прайс-лист'!$F$26*VLOOKUP(K8,last!$B$1:$C$1706,2,0)</f>
        <v>1487</v>
      </c>
      <c r="L12" s="71">
        <f>'Интерактивный прайс-лист'!$F$26*VLOOKUP(L8,last!$B$1:$C$1706,2,0)</f>
        <v>1530</v>
      </c>
      <c r="M12" s="72">
        <f>'Интерактивный прайс-лист'!$F$26*VLOOKUP(M8,last!$B$1:$C$1706,2,0)</f>
        <v>1620</v>
      </c>
      <c r="N12" s="837"/>
      <c r="O12" s="837"/>
      <c r="P12" s="837"/>
      <c r="Q12" s="837"/>
    </row>
    <row r="13" spans="1:17" ht="13.5" thickBot="1" x14ac:dyDescent="0.25">
      <c r="A13" s="934"/>
      <c r="B13" s="934"/>
      <c r="C13" s="935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837"/>
      <c r="O13" s="837"/>
      <c r="P13" s="837"/>
      <c r="Q13" s="837"/>
    </row>
    <row r="14" spans="1:17" ht="13.5" thickBot="1" x14ac:dyDescent="0.25">
      <c r="A14" s="1888" t="s">
        <v>1431</v>
      </c>
      <c r="B14" s="1889"/>
      <c r="C14" s="1889"/>
      <c r="D14" s="415"/>
      <c r="E14" s="415"/>
      <c r="F14" s="415" t="s">
        <v>1232</v>
      </c>
      <c r="G14" s="415" t="s">
        <v>1233</v>
      </c>
      <c r="H14" s="415" t="s">
        <v>1234</v>
      </c>
      <c r="I14" s="415" t="s">
        <v>1235</v>
      </c>
      <c r="J14" s="415" t="s">
        <v>1236</v>
      </c>
      <c r="K14" s="415" t="s">
        <v>1237</v>
      </c>
      <c r="L14" s="415" t="s">
        <v>1238</v>
      </c>
      <c r="M14" s="416" t="s">
        <v>1239</v>
      </c>
      <c r="N14" s="837"/>
      <c r="O14" s="837"/>
      <c r="P14" s="837"/>
      <c r="Q14" s="837"/>
    </row>
    <row r="15" spans="1:17" x14ac:dyDescent="0.2">
      <c r="A15" s="1546" t="s">
        <v>963</v>
      </c>
      <c r="B15" s="248" t="s">
        <v>58</v>
      </c>
      <c r="C15" s="229" t="s">
        <v>691</v>
      </c>
      <c r="D15" s="229"/>
      <c r="E15" s="229"/>
      <c r="F15" s="229" t="s">
        <v>59</v>
      </c>
      <c r="G15" s="229" t="s">
        <v>60</v>
      </c>
      <c r="H15" s="229" t="s">
        <v>61</v>
      </c>
      <c r="I15" s="229" t="s">
        <v>62</v>
      </c>
      <c r="J15" s="229" t="s">
        <v>63</v>
      </c>
      <c r="K15" s="229" t="s">
        <v>64</v>
      </c>
      <c r="L15" s="229" t="s">
        <v>65</v>
      </c>
      <c r="M15" s="290" t="s">
        <v>66</v>
      </c>
      <c r="N15" s="837"/>
      <c r="O15" s="837"/>
      <c r="P15" s="837"/>
      <c r="Q15" s="837"/>
    </row>
    <row r="16" spans="1:17" x14ac:dyDescent="0.2">
      <c r="A16" s="1481"/>
      <c r="B16" s="252" t="s">
        <v>67</v>
      </c>
      <c r="C16" s="231" t="s">
        <v>691</v>
      </c>
      <c r="D16" s="231"/>
      <c r="E16" s="231"/>
      <c r="F16" s="231" t="s">
        <v>68</v>
      </c>
      <c r="G16" s="231" t="s">
        <v>69</v>
      </c>
      <c r="H16" s="231" t="s">
        <v>70</v>
      </c>
      <c r="I16" s="231" t="s">
        <v>71</v>
      </c>
      <c r="J16" s="231" t="s">
        <v>72</v>
      </c>
      <c r="K16" s="231" t="s">
        <v>73</v>
      </c>
      <c r="L16" s="231" t="s">
        <v>74</v>
      </c>
      <c r="M16" s="232" t="s">
        <v>75</v>
      </c>
      <c r="N16" s="837"/>
      <c r="O16" s="837"/>
      <c r="P16" s="837"/>
      <c r="Q16" s="837"/>
    </row>
    <row r="17" spans="1:17" x14ac:dyDescent="0.2">
      <c r="A17" s="224" t="s">
        <v>76</v>
      </c>
      <c r="B17" s="252" t="s">
        <v>77</v>
      </c>
      <c r="C17" s="231" t="s">
        <v>691</v>
      </c>
      <c r="D17" s="231"/>
      <c r="E17" s="231"/>
      <c r="F17" s="231" t="s">
        <v>78</v>
      </c>
      <c r="G17" s="231" t="s">
        <v>63</v>
      </c>
      <c r="H17" s="231" t="s">
        <v>79</v>
      </c>
      <c r="I17" s="231" t="s">
        <v>80</v>
      </c>
      <c r="J17" s="231" t="s">
        <v>81</v>
      </c>
      <c r="K17" s="231" t="s">
        <v>82</v>
      </c>
      <c r="L17" s="231" t="s">
        <v>83</v>
      </c>
      <c r="M17" s="232" t="s">
        <v>84</v>
      </c>
      <c r="N17" s="837"/>
      <c r="O17" s="837"/>
      <c r="P17" s="837"/>
      <c r="Q17" s="837"/>
    </row>
    <row r="18" spans="1:17" ht="13.5" thickBot="1" x14ac:dyDescent="0.25">
      <c r="A18" s="1879" t="s">
        <v>698</v>
      </c>
      <c r="B18" s="1880"/>
      <c r="C18" s="346" t="s">
        <v>693</v>
      </c>
      <c r="D18" s="71"/>
      <c r="E18" s="71"/>
      <c r="F18" s="71">
        <f>'Интерактивный прайс-лист'!$F$26*VLOOKUP(F14,last!$B$1:$C$1706,2,0)</f>
        <v>711</v>
      </c>
      <c r="G18" s="71">
        <f>'Интерактивный прайс-лист'!$F$26*VLOOKUP(G14,last!$B$1:$C$1706,2,0)</f>
        <v>748</v>
      </c>
      <c r="H18" s="71">
        <f>'Интерактивный прайс-лист'!$F$26*VLOOKUP(H14,last!$B$1:$C$1706,2,0)</f>
        <v>910</v>
      </c>
      <c r="I18" s="71">
        <f>'Интерактивный прайс-лист'!$F$26*VLOOKUP(I14,last!$B$1:$C$1706,2,0)</f>
        <v>963</v>
      </c>
      <c r="J18" s="71">
        <f>'Интерактивный прайс-лист'!$F$26*VLOOKUP(J14,last!$B$1:$C$1706,2,0)</f>
        <v>1030</v>
      </c>
      <c r="K18" s="71">
        <f>'Интерактивный прайс-лист'!$F$26*VLOOKUP(K14,last!$B$1:$C$1706,2,0)</f>
        <v>1245</v>
      </c>
      <c r="L18" s="71">
        <f>'Интерактивный прайс-лист'!$F$26*VLOOKUP(L14,last!$B$1:$C$1706,2,0)</f>
        <v>1288</v>
      </c>
      <c r="M18" s="72">
        <f>'Интерактивный прайс-лист'!$F$26*VLOOKUP(M14,last!$B$1:$C$1706,2,0)</f>
        <v>1388</v>
      </c>
      <c r="N18" s="837"/>
      <c r="O18" s="837"/>
      <c r="P18" s="837"/>
      <c r="Q18" s="837"/>
    </row>
    <row r="19" spans="1:17" ht="13.5" thickBot="1" x14ac:dyDescent="0.25">
      <c r="A19" s="837"/>
      <c r="B19" s="837"/>
      <c r="C19" s="931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</row>
    <row r="20" spans="1:17" ht="13.5" thickBot="1" x14ac:dyDescent="0.25">
      <c r="A20" s="1888" t="s">
        <v>1432</v>
      </c>
      <c r="B20" s="1889"/>
      <c r="C20" s="1889"/>
      <c r="D20" s="415"/>
      <c r="E20" s="415" t="s">
        <v>587</v>
      </c>
      <c r="F20" s="415" t="s">
        <v>589</v>
      </c>
      <c r="G20" s="415" t="s">
        <v>591</v>
      </c>
      <c r="H20" s="415" t="s">
        <v>592</v>
      </c>
      <c r="I20" s="415" t="s">
        <v>594</v>
      </c>
      <c r="J20" s="415" t="s">
        <v>596</v>
      </c>
      <c r="K20" s="415" t="s">
        <v>598</v>
      </c>
      <c r="L20" s="415" t="s">
        <v>599</v>
      </c>
      <c r="M20" s="415" t="s">
        <v>601</v>
      </c>
      <c r="N20" s="416" t="s">
        <v>602</v>
      </c>
      <c r="O20" s="837"/>
      <c r="P20" s="837"/>
      <c r="Q20" s="837"/>
    </row>
    <row r="21" spans="1:17" x14ac:dyDescent="0.2">
      <c r="A21" s="1546" t="s">
        <v>963</v>
      </c>
      <c r="B21" s="248" t="s">
        <v>58</v>
      </c>
      <c r="C21" s="229" t="s">
        <v>691</v>
      </c>
      <c r="D21" s="229"/>
      <c r="E21" s="229">
        <v>1.64</v>
      </c>
      <c r="F21" s="229">
        <v>2.67</v>
      </c>
      <c r="G21" s="229">
        <v>2.99</v>
      </c>
      <c r="H21" s="229">
        <v>3.34</v>
      </c>
      <c r="I21" s="229">
        <v>4.8099999999999996</v>
      </c>
      <c r="J21" s="229">
        <v>5.31</v>
      </c>
      <c r="K21" s="229">
        <v>6.16</v>
      </c>
      <c r="L21" s="229">
        <v>7.26</v>
      </c>
      <c r="M21" s="229">
        <v>8.49</v>
      </c>
      <c r="N21" s="290">
        <v>8.99</v>
      </c>
      <c r="O21" s="837"/>
      <c r="P21" s="837"/>
      <c r="Q21" s="837"/>
    </row>
    <row r="22" spans="1:17" x14ac:dyDescent="0.2">
      <c r="A22" s="1481"/>
      <c r="B22" s="252" t="s">
        <v>67</v>
      </c>
      <c r="C22" s="231" t="s">
        <v>691</v>
      </c>
      <c r="D22" s="231"/>
      <c r="E22" s="231">
        <v>0.94</v>
      </c>
      <c r="F22" s="231">
        <v>1.88</v>
      </c>
      <c r="G22" s="231">
        <v>1.95</v>
      </c>
      <c r="H22" s="231">
        <v>2.0699999999999998</v>
      </c>
      <c r="I22" s="231">
        <v>3.4</v>
      </c>
      <c r="J22" s="231">
        <v>4.1500000000000004</v>
      </c>
      <c r="K22" s="231">
        <v>4.3899999999999997</v>
      </c>
      <c r="L22" s="231">
        <v>5.0599999999999996</v>
      </c>
      <c r="M22" s="231">
        <v>6.37</v>
      </c>
      <c r="N22" s="232">
        <v>6.41</v>
      </c>
      <c r="O22" s="837"/>
      <c r="P22" s="837"/>
      <c r="Q22" s="837"/>
    </row>
    <row r="23" spans="1:17" x14ac:dyDescent="0.2">
      <c r="A23" s="224" t="s">
        <v>76</v>
      </c>
      <c r="B23" s="252" t="s">
        <v>77</v>
      </c>
      <c r="C23" s="231" t="s">
        <v>691</v>
      </c>
      <c r="D23" s="231"/>
      <c r="E23" s="231">
        <v>2.16</v>
      </c>
      <c r="F23" s="231">
        <v>3.62</v>
      </c>
      <c r="G23" s="231">
        <v>3.97</v>
      </c>
      <c r="H23" s="231">
        <v>4.1100000000000003</v>
      </c>
      <c r="I23" s="231">
        <v>6.3</v>
      </c>
      <c r="J23" s="231">
        <v>7.47</v>
      </c>
      <c r="K23" s="231">
        <v>8.09</v>
      </c>
      <c r="L23" s="231">
        <v>9.5399999999999991</v>
      </c>
      <c r="M23" s="231">
        <v>11.57</v>
      </c>
      <c r="N23" s="232">
        <v>11.71</v>
      </c>
      <c r="O23" s="837"/>
      <c r="P23" s="837"/>
      <c r="Q23" s="837"/>
    </row>
    <row r="24" spans="1:17" ht="13.5" thickBot="1" x14ac:dyDescent="0.25">
      <c r="A24" s="1879" t="s">
        <v>698</v>
      </c>
      <c r="B24" s="1880"/>
      <c r="C24" s="346" t="s">
        <v>693</v>
      </c>
      <c r="D24" s="71"/>
      <c r="E24" s="71">
        <f>'Интерактивный прайс-лист'!$F$26*VLOOKUP(E20,last!$B$1:$C$1706,2,0)</f>
        <v>574</v>
      </c>
      <c r="F24" s="71">
        <f>'Интерактивный прайс-лист'!$F$26*VLOOKUP(F20,last!$B$1:$C$1706,2,0)</f>
        <v>674</v>
      </c>
      <c r="G24" s="71">
        <f>'Интерактивный прайс-лист'!$F$26*VLOOKUP(G20,last!$B$1:$C$1706,2,0)</f>
        <v>776</v>
      </c>
      <c r="H24" s="71">
        <f>'Интерактивный прайс-лист'!$F$26*VLOOKUP(H20,last!$B$1:$C$1706,2,0)</f>
        <v>844</v>
      </c>
      <c r="I24" s="71">
        <f>'Интерактивный прайс-лист'!$F$26*VLOOKUP(I20,last!$B$1:$C$1706,2,0)</f>
        <v>881</v>
      </c>
      <c r="J24" s="71">
        <f>'Интерактивный прайс-лист'!$F$26*VLOOKUP(J20,last!$B$1:$C$1706,2,0)</f>
        <v>1180</v>
      </c>
      <c r="K24" s="71">
        <f>'Интерактивный прайс-лист'!$F$26*VLOOKUP(K20,last!$B$1:$C$1706,2,0)</f>
        <v>1312</v>
      </c>
      <c r="L24" s="71">
        <f>'Интерактивный прайс-лист'!$F$26*VLOOKUP(L20,last!$B$1:$C$1706,2,0)</f>
        <v>1377</v>
      </c>
      <c r="M24" s="71">
        <f>'Интерактивный прайс-лист'!$F$26*VLOOKUP(M20,last!$B$1:$C$1706,2,0)</f>
        <v>1404</v>
      </c>
      <c r="N24" s="72">
        <f>'Интерактивный прайс-лист'!$F$26*VLOOKUP(N20,last!$B$1:$C$1706,2,0)</f>
        <v>1565</v>
      </c>
      <c r="O24" s="837"/>
      <c r="P24" s="837"/>
      <c r="Q24" s="837"/>
    </row>
    <row r="25" spans="1:17" ht="13.5" thickBot="1" x14ac:dyDescent="0.25">
      <c r="A25" s="837"/>
      <c r="B25" s="837"/>
      <c r="C25" s="931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</row>
    <row r="26" spans="1:17" ht="13.5" thickBot="1" x14ac:dyDescent="0.25">
      <c r="A26" s="1888" t="s">
        <v>85</v>
      </c>
      <c r="B26" s="1889"/>
      <c r="C26" s="1889"/>
      <c r="D26" s="415"/>
      <c r="E26" s="415" t="s">
        <v>586</v>
      </c>
      <c r="F26" s="415" t="s">
        <v>588</v>
      </c>
      <c r="G26" s="415" t="s">
        <v>590</v>
      </c>
      <c r="H26" s="415"/>
      <c r="I26" s="415" t="s">
        <v>593</v>
      </c>
      <c r="J26" s="415" t="s">
        <v>595</v>
      </c>
      <c r="K26" s="415" t="s">
        <v>597</v>
      </c>
      <c r="L26" s="415"/>
      <c r="M26" s="416" t="s">
        <v>600</v>
      </c>
      <c r="N26" s="837"/>
      <c r="O26" s="837"/>
      <c r="P26" s="837"/>
      <c r="Q26" s="837"/>
    </row>
    <row r="27" spans="1:17" x14ac:dyDescent="0.2">
      <c r="A27" s="1546" t="s">
        <v>963</v>
      </c>
      <c r="B27" s="248" t="s">
        <v>58</v>
      </c>
      <c r="C27" s="229" t="s">
        <v>691</v>
      </c>
      <c r="D27" s="229"/>
      <c r="E27" s="229">
        <v>1.64</v>
      </c>
      <c r="F27" s="229">
        <v>2.67</v>
      </c>
      <c r="G27" s="229">
        <v>2.99</v>
      </c>
      <c r="H27" s="229"/>
      <c r="I27" s="229">
        <v>4.8099999999999996</v>
      </c>
      <c r="J27" s="229">
        <v>5.31</v>
      </c>
      <c r="K27" s="229">
        <v>6.16</v>
      </c>
      <c r="L27" s="229"/>
      <c r="M27" s="290">
        <v>8.49</v>
      </c>
      <c r="N27" s="837"/>
      <c r="O27" s="837"/>
      <c r="P27" s="837"/>
      <c r="Q27" s="837"/>
    </row>
    <row r="28" spans="1:17" x14ac:dyDescent="0.2">
      <c r="A28" s="1481"/>
      <c r="B28" s="252" t="s">
        <v>67</v>
      </c>
      <c r="C28" s="231" t="s">
        <v>691</v>
      </c>
      <c r="D28" s="231"/>
      <c r="E28" s="231">
        <v>0.94</v>
      </c>
      <c r="F28" s="231">
        <v>1.88</v>
      </c>
      <c r="G28" s="231">
        <v>1.95</v>
      </c>
      <c r="H28" s="231"/>
      <c r="I28" s="231">
        <v>3.4</v>
      </c>
      <c r="J28" s="231">
        <v>4.1500000000000004</v>
      </c>
      <c r="K28" s="231">
        <v>4.3899999999999997</v>
      </c>
      <c r="L28" s="231"/>
      <c r="M28" s="232">
        <v>6.37</v>
      </c>
      <c r="N28" s="837"/>
      <c r="O28" s="837"/>
      <c r="P28" s="837"/>
      <c r="Q28" s="837"/>
    </row>
    <row r="29" spans="1:17" x14ac:dyDescent="0.2">
      <c r="A29" s="224" t="s">
        <v>76</v>
      </c>
      <c r="B29" s="252" t="s">
        <v>77</v>
      </c>
      <c r="C29" s="231" t="s">
        <v>691</v>
      </c>
      <c r="D29" s="231"/>
      <c r="E29" s="231">
        <v>2.4900000000000002</v>
      </c>
      <c r="F29" s="231">
        <v>3.92</v>
      </c>
      <c r="G29" s="231">
        <v>4.43</v>
      </c>
      <c r="H29" s="231"/>
      <c r="I29" s="231">
        <v>6.7</v>
      </c>
      <c r="J29" s="231">
        <v>8.16</v>
      </c>
      <c r="K29" s="231">
        <v>9.56</v>
      </c>
      <c r="L29" s="231"/>
      <c r="M29" s="232">
        <v>11.68</v>
      </c>
      <c r="N29" s="837"/>
      <c r="O29" s="837"/>
      <c r="P29" s="837"/>
      <c r="Q29" s="837"/>
    </row>
    <row r="30" spans="1:17" ht="13.5" thickBot="1" x14ac:dyDescent="0.25">
      <c r="A30" s="1879" t="s">
        <v>698</v>
      </c>
      <c r="B30" s="1880"/>
      <c r="C30" s="346" t="s">
        <v>693</v>
      </c>
      <c r="D30" s="71"/>
      <c r="E30" s="71">
        <f>'Интерактивный прайс-лист'!$F$26*VLOOKUP(E26,last!$B$1:$C$1706,2,0)</f>
        <v>648</v>
      </c>
      <c r="F30" s="71">
        <f>'Интерактивный прайс-лист'!$F$26*VLOOKUP(F26,last!$B$1:$C$1706,2,0)</f>
        <v>752</v>
      </c>
      <c r="G30" s="71">
        <f>'Интерактивный прайс-лист'!$F$26*VLOOKUP(G26,last!$B$1:$C$1706,2,0)</f>
        <v>862</v>
      </c>
      <c r="H30" s="71"/>
      <c r="I30" s="71">
        <f>'Интерактивный прайс-лист'!$F$26*VLOOKUP(I26,last!$B$1:$C$1706,2,0)</f>
        <v>987</v>
      </c>
      <c r="J30" s="71">
        <f>'Интерактивный прайс-лист'!$F$26*VLOOKUP(J26,last!$B$1:$C$1706,2,0)</f>
        <v>1322</v>
      </c>
      <c r="K30" s="71">
        <f>'Интерактивный прайс-лист'!$F$26*VLOOKUP(K26,last!$B$1:$C$1706,2,0)</f>
        <v>1391</v>
      </c>
      <c r="L30" s="71"/>
      <c r="M30" s="72">
        <f>'Интерактивный прайс-лист'!$F$26*VLOOKUP(M26,last!$B$1:$C$1706,2,0)</f>
        <v>1579</v>
      </c>
      <c r="N30" s="837"/>
      <c r="O30" s="837"/>
      <c r="P30" s="837"/>
      <c r="Q30" s="837"/>
    </row>
    <row r="31" spans="1:17" x14ac:dyDescent="0.2">
      <c r="A31" s="837"/>
      <c r="B31" s="837"/>
      <c r="C31" s="931"/>
      <c r="D31" s="837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7"/>
      <c r="P31" s="837"/>
      <c r="Q31" s="837"/>
    </row>
    <row r="32" spans="1:17" s="49" customFormat="1" x14ac:dyDescent="0.2">
      <c r="A32" s="708"/>
      <c r="B32" s="708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</row>
    <row r="33" spans="1:17" s="49" customFormat="1" ht="24" customHeight="1" thickBot="1" x14ac:dyDescent="0.25">
      <c r="A33" s="1876" t="s">
        <v>86</v>
      </c>
      <c r="B33" s="1876"/>
      <c r="C33" s="1876"/>
      <c r="D33" s="932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</row>
    <row r="34" spans="1:17" s="49" customFormat="1" ht="13.5" thickBot="1" x14ac:dyDescent="0.25">
      <c r="A34" s="1891" t="s">
        <v>87</v>
      </c>
      <c r="B34" s="1892"/>
      <c r="C34" s="1893"/>
      <c r="D34" s="415"/>
      <c r="E34" s="415"/>
      <c r="F34" s="415"/>
      <c r="G34" s="415" t="s">
        <v>604</v>
      </c>
      <c r="H34" s="415"/>
      <c r="I34" s="415" t="s">
        <v>606</v>
      </c>
      <c r="J34" s="415"/>
      <c r="K34" s="415" t="s">
        <v>608</v>
      </c>
      <c r="L34" s="415"/>
      <c r="M34" s="415" t="s">
        <v>610</v>
      </c>
      <c r="N34" s="415"/>
      <c r="O34" s="415" t="s">
        <v>612</v>
      </c>
      <c r="P34" s="415" t="s">
        <v>614</v>
      </c>
      <c r="Q34" s="416" t="s">
        <v>616</v>
      </c>
    </row>
    <row r="35" spans="1:17" s="49" customFormat="1" x14ac:dyDescent="0.2">
      <c r="A35" s="1546" t="s">
        <v>58</v>
      </c>
      <c r="B35" s="1547"/>
      <c r="C35" s="290" t="s">
        <v>691</v>
      </c>
      <c r="D35" s="270"/>
      <c r="E35" s="270"/>
      <c r="F35" s="270"/>
      <c r="G35" s="270">
        <v>3.9</v>
      </c>
      <c r="H35" s="270"/>
      <c r="I35" s="270">
        <v>6.2</v>
      </c>
      <c r="J35" s="270"/>
      <c r="K35" s="270">
        <v>7.8</v>
      </c>
      <c r="L35" s="270"/>
      <c r="M35" s="270">
        <v>8.82</v>
      </c>
      <c r="N35" s="270"/>
      <c r="O35" s="270">
        <v>11.9</v>
      </c>
      <c r="P35" s="270">
        <v>16.399999999999999</v>
      </c>
      <c r="Q35" s="251">
        <v>18.3</v>
      </c>
    </row>
    <row r="36" spans="1:17" s="49" customFormat="1" x14ac:dyDescent="0.2">
      <c r="A36" s="1481" t="s">
        <v>67</v>
      </c>
      <c r="B36" s="1545"/>
      <c r="C36" s="232" t="s">
        <v>691</v>
      </c>
      <c r="D36" s="273"/>
      <c r="E36" s="273"/>
      <c r="F36" s="273"/>
      <c r="G36" s="273">
        <v>3.08</v>
      </c>
      <c r="H36" s="273"/>
      <c r="I36" s="273">
        <v>4.6500000000000004</v>
      </c>
      <c r="J36" s="273"/>
      <c r="K36" s="273">
        <v>6.52</v>
      </c>
      <c r="L36" s="273"/>
      <c r="M36" s="273">
        <v>7.16</v>
      </c>
      <c r="N36" s="273"/>
      <c r="O36" s="273">
        <v>9.36</v>
      </c>
      <c r="P36" s="273">
        <v>12.8</v>
      </c>
      <c r="Q36" s="255">
        <v>14.1</v>
      </c>
    </row>
    <row r="37" spans="1:17" s="49" customFormat="1" x14ac:dyDescent="0.2">
      <c r="A37" s="1481" t="s">
        <v>700</v>
      </c>
      <c r="B37" s="1545"/>
      <c r="C37" s="232" t="s">
        <v>691</v>
      </c>
      <c r="D37" s="273"/>
      <c r="E37" s="273"/>
      <c r="F37" s="273"/>
      <c r="G37" s="273">
        <v>4.05</v>
      </c>
      <c r="H37" s="273"/>
      <c r="I37" s="273">
        <v>7.71</v>
      </c>
      <c r="J37" s="273"/>
      <c r="K37" s="273">
        <v>9.43</v>
      </c>
      <c r="L37" s="273"/>
      <c r="M37" s="273">
        <v>10.79</v>
      </c>
      <c r="N37" s="273"/>
      <c r="O37" s="273">
        <v>14.45</v>
      </c>
      <c r="P37" s="273">
        <v>19.809999999999999</v>
      </c>
      <c r="Q37" s="255">
        <v>21.92</v>
      </c>
    </row>
    <row r="38" spans="1:17" s="49" customFormat="1" ht="13.5" thickBot="1" x14ac:dyDescent="0.25">
      <c r="A38" s="1877" t="s">
        <v>698</v>
      </c>
      <c r="B38" s="1878"/>
      <c r="C38" s="135" t="s">
        <v>676</v>
      </c>
      <c r="D38" s="71"/>
      <c r="E38" s="71"/>
      <c r="F38" s="71"/>
      <c r="G38" s="71">
        <f>'Интерактивный прайс-лист'!$F$26*VLOOKUP(G34,last!$B$1:$C$1706,2,0)</f>
        <v>820</v>
      </c>
      <c r="H38" s="71"/>
      <c r="I38" s="71">
        <f>'Интерактивный прайс-лист'!$F$26*VLOOKUP(I34,last!$B$1:$C$1706,2,0)</f>
        <v>1034</v>
      </c>
      <c r="J38" s="71"/>
      <c r="K38" s="71">
        <f>'Интерактивный прайс-лист'!$F$26*VLOOKUP(K34,last!$B$1:$C$1706,2,0)</f>
        <v>1215</v>
      </c>
      <c r="L38" s="71"/>
      <c r="M38" s="71">
        <f>'Интерактивный прайс-лист'!$F$26*VLOOKUP(M34,last!$B$1:$C$1706,2,0)</f>
        <v>1417</v>
      </c>
      <c r="N38" s="71"/>
      <c r="O38" s="71">
        <f>'Интерактивный прайс-лист'!$F$26*VLOOKUP(O34,last!$B$1:$C$1706,2,0)</f>
        <v>1820</v>
      </c>
      <c r="P38" s="71">
        <f>'Интерактивный прайс-лист'!$F$26*VLOOKUP(P34,last!$B$1:$C$1706,2,0)</f>
        <v>2126</v>
      </c>
      <c r="Q38" s="72">
        <f>'Интерактивный прайс-лист'!$F$26*VLOOKUP(Q34,last!$B$1:$C$1706,2,0)</f>
        <v>2432</v>
      </c>
    </row>
    <row r="39" spans="1:17" s="49" customFormat="1" ht="13.5" thickBot="1" x14ac:dyDescent="0.25">
      <c r="A39" s="708"/>
      <c r="B39" s="708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</row>
    <row r="40" spans="1:17" ht="13.5" thickBot="1" x14ac:dyDescent="0.25">
      <c r="A40" s="1891" t="s">
        <v>88</v>
      </c>
      <c r="B40" s="1892"/>
      <c r="C40" s="1893"/>
      <c r="D40" s="415"/>
      <c r="E40" s="415"/>
      <c r="F40" s="415"/>
      <c r="G40" s="415" t="s">
        <v>603</v>
      </c>
      <c r="H40" s="415"/>
      <c r="I40" s="415" t="s">
        <v>605</v>
      </c>
      <c r="J40" s="415"/>
      <c r="K40" s="415" t="s">
        <v>607</v>
      </c>
      <c r="L40" s="415"/>
      <c r="M40" s="415" t="s">
        <v>609</v>
      </c>
      <c r="N40" s="415"/>
      <c r="O40" s="415" t="s">
        <v>611</v>
      </c>
      <c r="P40" s="415" t="s">
        <v>613</v>
      </c>
      <c r="Q40" s="416" t="s">
        <v>615</v>
      </c>
    </row>
    <row r="41" spans="1:17" x14ac:dyDescent="0.2">
      <c r="A41" s="1869"/>
      <c r="B41" s="248" t="s">
        <v>58</v>
      </c>
      <c r="C41" s="290" t="s">
        <v>691</v>
      </c>
      <c r="D41" s="270"/>
      <c r="E41" s="270"/>
      <c r="F41" s="270"/>
      <c r="G41" s="270">
        <v>3.9</v>
      </c>
      <c r="H41" s="270"/>
      <c r="I41" s="270">
        <v>6.2</v>
      </c>
      <c r="J41" s="270"/>
      <c r="K41" s="270">
        <v>7.8</v>
      </c>
      <c r="L41" s="270"/>
      <c r="M41" s="270">
        <v>8.82</v>
      </c>
      <c r="N41" s="270"/>
      <c r="O41" s="270">
        <v>11.9</v>
      </c>
      <c r="P41" s="270">
        <v>16.399999999999999</v>
      </c>
      <c r="Q41" s="251">
        <v>18.3</v>
      </c>
    </row>
    <row r="42" spans="1:17" x14ac:dyDescent="0.2">
      <c r="A42" s="1870"/>
      <c r="B42" s="252" t="s">
        <v>67</v>
      </c>
      <c r="C42" s="232" t="s">
        <v>691</v>
      </c>
      <c r="D42" s="273"/>
      <c r="E42" s="273"/>
      <c r="F42" s="273"/>
      <c r="G42" s="273">
        <v>3.08</v>
      </c>
      <c r="H42" s="273"/>
      <c r="I42" s="273">
        <v>4.6500000000000004</v>
      </c>
      <c r="J42" s="273"/>
      <c r="K42" s="273">
        <v>6.52</v>
      </c>
      <c r="L42" s="273"/>
      <c r="M42" s="273">
        <v>7.16</v>
      </c>
      <c r="N42" s="273"/>
      <c r="O42" s="273">
        <v>9.36</v>
      </c>
      <c r="P42" s="273">
        <v>12.8</v>
      </c>
      <c r="Q42" s="255">
        <v>14.1</v>
      </c>
    </row>
    <row r="43" spans="1:17" x14ac:dyDescent="0.2">
      <c r="A43" s="1870"/>
      <c r="B43" s="252" t="s">
        <v>700</v>
      </c>
      <c r="C43" s="232" t="s">
        <v>691</v>
      </c>
      <c r="D43" s="273"/>
      <c r="E43" s="273"/>
      <c r="F43" s="273"/>
      <c r="G43" s="273">
        <v>4.49</v>
      </c>
      <c r="H43" s="273"/>
      <c r="I43" s="273">
        <v>6.62</v>
      </c>
      <c r="J43" s="273"/>
      <c r="K43" s="273">
        <v>9.2100000000000009</v>
      </c>
      <c r="L43" s="273"/>
      <c r="M43" s="273">
        <v>9.2100000000000009</v>
      </c>
      <c r="N43" s="273"/>
      <c r="O43" s="273">
        <v>15.86</v>
      </c>
      <c r="P43" s="273">
        <v>21.15</v>
      </c>
      <c r="Q43" s="255">
        <v>21.15</v>
      </c>
    </row>
    <row r="44" spans="1:17" ht="13.5" thickBot="1" x14ac:dyDescent="0.25">
      <c r="A44" s="1877" t="s">
        <v>698</v>
      </c>
      <c r="B44" s="1878"/>
      <c r="C44" s="135" t="s">
        <v>676</v>
      </c>
      <c r="D44" s="71"/>
      <c r="E44" s="71"/>
      <c r="F44" s="71"/>
      <c r="G44" s="71">
        <f>'Интерактивный прайс-лист'!$F$26*VLOOKUP(G40,last!$B$1:$C$1706,2,0)</f>
        <v>963</v>
      </c>
      <c r="H44" s="71"/>
      <c r="I44" s="71">
        <f>'Интерактивный прайс-лист'!$F$26*VLOOKUP(I40,last!$B$1:$C$1706,2,0)</f>
        <v>1216</v>
      </c>
      <c r="J44" s="71"/>
      <c r="K44" s="71">
        <f>'Интерактивный прайс-лист'!$F$26*VLOOKUP(K40,last!$B$1:$C$1706,2,0)</f>
        <v>1417</v>
      </c>
      <c r="L44" s="71"/>
      <c r="M44" s="71">
        <f>'Интерактивный прайс-лист'!$F$26*VLOOKUP(M40,last!$B$1:$C$1706,2,0)</f>
        <v>1597</v>
      </c>
      <c r="N44" s="71"/>
      <c r="O44" s="71">
        <f>'Интерактивный прайс-лист'!$F$26*VLOOKUP(O40,last!$B$1:$C$1706,2,0)</f>
        <v>2175</v>
      </c>
      <c r="P44" s="71">
        <f>'Интерактивный прайс-лист'!$F$26*VLOOKUP(P40,last!$B$1:$C$1706,2,0)</f>
        <v>2532</v>
      </c>
      <c r="Q44" s="72">
        <f>'Интерактивный прайс-лист'!$F$26*VLOOKUP(Q40,last!$B$1:$C$1706,2,0)</f>
        <v>2785</v>
      </c>
    </row>
    <row r="45" spans="1:17" x14ac:dyDescent="0.2">
      <c r="A45" s="837"/>
      <c r="B45" s="837"/>
      <c r="C45" s="931"/>
      <c r="D45" s="931"/>
      <c r="E45" s="837"/>
      <c r="F45" s="837"/>
      <c r="G45" s="837"/>
      <c r="H45" s="837"/>
      <c r="I45" s="837"/>
      <c r="J45" s="837"/>
      <c r="K45" s="837"/>
      <c r="L45" s="837"/>
      <c r="M45" s="837"/>
      <c r="N45" s="837"/>
      <c r="O45" s="837"/>
      <c r="P45" s="837"/>
      <c r="Q45" s="837"/>
    </row>
    <row r="46" spans="1:17" x14ac:dyDescent="0.2">
      <c r="A46" s="837"/>
      <c r="B46" s="837"/>
      <c r="C46" s="931"/>
      <c r="D46" s="931"/>
      <c r="E46" s="837"/>
      <c r="F46" s="837"/>
      <c r="G46" s="837"/>
      <c r="H46" s="837"/>
      <c r="I46" s="837"/>
      <c r="J46" s="837"/>
      <c r="K46" s="837"/>
      <c r="L46" s="837"/>
      <c r="M46" s="837"/>
      <c r="N46" s="837"/>
      <c r="O46" s="837"/>
      <c r="P46" s="837"/>
      <c r="Q46" s="837"/>
    </row>
    <row r="47" spans="1:17" ht="24" customHeight="1" thickBot="1" x14ac:dyDescent="0.25">
      <c r="A47" s="1876" t="s">
        <v>89</v>
      </c>
      <c r="B47" s="1876"/>
      <c r="C47" s="1876"/>
      <c r="D47" s="931"/>
      <c r="E47" s="837"/>
      <c r="F47" s="837"/>
      <c r="G47" s="837"/>
      <c r="H47" s="837"/>
      <c r="I47" s="837"/>
      <c r="J47" s="837"/>
      <c r="K47" s="837"/>
      <c r="L47" s="837"/>
      <c r="M47" s="837"/>
      <c r="N47" s="837"/>
      <c r="O47" s="837"/>
      <c r="P47" s="837"/>
      <c r="Q47" s="837"/>
    </row>
    <row r="48" spans="1:17" ht="13.5" thickBot="1" x14ac:dyDescent="0.25">
      <c r="A48" s="1696" t="s">
        <v>1241</v>
      </c>
      <c r="B48" s="1871"/>
      <c r="C48" s="1872"/>
      <c r="D48" s="420" t="s">
        <v>1242</v>
      </c>
      <c r="E48" s="415" t="s">
        <v>1243</v>
      </c>
      <c r="F48" s="415" t="s">
        <v>1244</v>
      </c>
      <c r="G48" s="415" t="s">
        <v>1245</v>
      </c>
      <c r="H48" s="415"/>
      <c r="I48" s="415" t="s">
        <v>1246</v>
      </c>
      <c r="J48" s="415"/>
      <c r="K48" s="415" t="s">
        <v>1247</v>
      </c>
      <c r="L48" s="415"/>
      <c r="M48" s="416" t="s">
        <v>1248</v>
      </c>
      <c r="N48" s="837"/>
      <c r="O48" s="837"/>
      <c r="P48" s="837"/>
      <c r="Q48" s="837"/>
    </row>
    <row r="49" spans="1:17" x14ac:dyDescent="0.2">
      <c r="A49" s="1281" t="s">
        <v>90</v>
      </c>
      <c r="B49" s="1269"/>
      <c r="C49" s="134" t="s">
        <v>691</v>
      </c>
      <c r="D49" s="144">
        <v>1.54</v>
      </c>
      <c r="E49" s="103">
        <v>2.09</v>
      </c>
      <c r="F49" s="103">
        <v>2.93</v>
      </c>
      <c r="G49" s="103">
        <v>4.33</v>
      </c>
      <c r="H49" s="103"/>
      <c r="I49" s="103">
        <v>4.7699999999999996</v>
      </c>
      <c r="J49" s="103"/>
      <c r="K49" s="103">
        <v>6.71</v>
      </c>
      <c r="L49" s="103"/>
      <c r="M49" s="104">
        <v>8.7100000000000009</v>
      </c>
      <c r="N49" s="837"/>
      <c r="O49" s="837"/>
      <c r="P49" s="837"/>
      <c r="Q49" s="837"/>
    </row>
    <row r="50" spans="1:17" x14ac:dyDescent="0.2">
      <c r="A50" s="1262" t="s">
        <v>91</v>
      </c>
      <c r="B50" s="1263"/>
      <c r="C50" s="88" t="s">
        <v>691</v>
      </c>
      <c r="D50" s="160">
        <v>1.2</v>
      </c>
      <c r="E50" s="105">
        <v>1.51</v>
      </c>
      <c r="F50" s="105">
        <v>2.11</v>
      </c>
      <c r="G50" s="105">
        <v>3.15</v>
      </c>
      <c r="H50" s="105"/>
      <c r="I50" s="105">
        <v>3.65</v>
      </c>
      <c r="J50" s="105"/>
      <c r="K50" s="105">
        <v>4.91</v>
      </c>
      <c r="L50" s="105"/>
      <c r="M50" s="106">
        <v>6.38</v>
      </c>
      <c r="N50" s="837"/>
      <c r="O50" s="837"/>
      <c r="P50" s="837"/>
      <c r="Q50" s="837"/>
    </row>
    <row r="51" spans="1:17" x14ac:dyDescent="0.2">
      <c r="A51" s="1262" t="s">
        <v>92</v>
      </c>
      <c r="B51" s="1263"/>
      <c r="C51" s="88" t="s">
        <v>691</v>
      </c>
      <c r="D51" s="160">
        <v>2.14</v>
      </c>
      <c r="E51" s="105">
        <v>2.79</v>
      </c>
      <c r="F51" s="105">
        <v>3.81</v>
      </c>
      <c r="G51" s="105">
        <v>5.63</v>
      </c>
      <c r="H51" s="105"/>
      <c r="I51" s="105">
        <v>6.36</v>
      </c>
      <c r="J51" s="105"/>
      <c r="K51" s="105">
        <v>7.83</v>
      </c>
      <c r="L51" s="105"/>
      <c r="M51" s="106">
        <v>11.1</v>
      </c>
      <c r="N51" s="837"/>
      <c r="O51" s="837"/>
      <c r="P51" s="837"/>
      <c r="Q51" s="837"/>
    </row>
    <row r="52" spans="1:17" ht="13.5" thickBot="1" x14ac:dyDescent="0.25">
      <c r="A52" s="1886" t="s">
        <v>698</v>
      </c>
      <c r="B52" s="1887"/>
      <c r="C52" s="115" t="s">
        <v>676</v>
      </c>
      <c r="D52" s="145">
        <f>'Интерактивный прайс-лист'!$F$26*VLOOKUP(D48,last!$B$1:$C$1706,2,0)</f>
        <v>354</v>
      </c>
      <c r="E52" s="71">
        <f>'Интерактивный прайс-лист'!$F$26*VLOOKUP(E48,last!$B$1:$C$1706,2,0)</f>
        <v>386</v>
      </c>
      <c r="F52" s="71">
        <f>'Интерактивный прайс-лист'!$F$26*VLOOKUP(F48,last!$B$1:$C$1706,2,0)</f>
        <v>435</v>
      </c>
      <c r="G52" s="71">
        <f>'Интерактивный прайс-лист'!$F$26*VLOOKUP(G48,last!$B$1:$C$1706,2,0)</f>
        <v>486</v>
      </c>
      <c r="H52" s="71"/>
      <c r="I52" s="71">
        <f>'Интерактивный прайс-лист'!$F$26*VLOOKUP(I48,last!$B$1:$C$1706,2,0)</f>
        <v>529</v>
      </c>
      <c r="J52" s="71"/>
      <c r="K52" s="71">
        <f>'Интерактивный прайс-лист'!$F$26*VLOOKUP(K48,last!$B$1:$C$1706,2,0)</f>
        <v>701</v>
      </c>
      <c r="L52" s="71"/>
      <c r="M52" s="72">
        <f>'Интерактивный прайс-лист'!$F$26*VLOOKUP(M48,last!$B$1:$C$1706,2,0)</f>
        <v>791</v>
      </c>
      <c r="N52" s="837"/>
      <c r="O52" s="837"/>
      <c r="P52" s="837"/>
      <c r="Q52" s="837"/>
    </row>
    <row r="53" spans="1:17" ht="13.5" thickBot="1" x14ac:dyDescent="0.25">
      <c r="A53" s="837"/>
      <c r="B53" s="837"/>
      <c r="C53" s="931"/>
      <c r="D53" s="931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  <c r="Q53" s="837"/>
    </row>
    <row r="54" spans="1:17" ht="13.5" thickBot="1" x14ac:dyDescent="0.25">
      <c r="A54" s="1696" t="s">
        <v>1249</v>
      </c>
      <c r="B54" s="1871"/>
      <c r="C54" s="1872"/>
      <c r="D54" s="420" t="s">
        <v>1250</v>
      </c>
      <c r="E54" s="415" t="s">
        <v>1251</v>
      </c>
      <c r="F54" s="415" t="s">
        <v>1252</v>
      </c>
      <c r="G54" s="415" t="s">
        <v>1253</v>
      </c>
      <c r="H54" s="415"/>
      <c r="I54" s="415" t="s">
        <v>1254</v>
      </c>
      <c r="J54" s="415"/>
      <c r="K54" s="415" t="s">
        <v>1255</v>
      </c>
      <c r="L54" s="415"/>
      <c r="M54" s="416" t="s">
        <v>1256</v>
      </c>
      <c r="N54" s="837"/>
      <c r="O54" s="837"/>
      <c r="P54" s="837"/>
      <c r="Q54" s="837"/>
    </row>
    <row r="55" spans="1:17" x14ac:dyDescent="0.2">
      <c r="A55" s="1281" t="s">
        <v>90</v>
      </c>
      <c r="B55" s="1269"/>
      <c r="C55" s="134" t="s">
        <v>691</v>
      </c>
      <c r="D55" s="144">
        <v>1.54</v>
      </c>
      <c r="E55" s="103">
        <v>2.09</v>
      </c>
      <c r="F55" s="103">
        <v>2.93</v>
      </c>
      <c r="G55" s="103">
        <v>4.33</v>
      </c>
      <c r="H55" s="103"/>
      <c r="I55" s="103">
        <v>4.7699999999999996</v>
      </c>
      <c r="J55" s="103"/>
      <c r="K55" s="103">
        <v>6.71</v>
      </c>
      <c r="L55" s="103"/>
      <c r="M55" s="104">
        <v>8.7100000000000009</v>
      </c>
      <c r="N55" s="837"/>
      <c r="O55" s="837"/>
      <c r="P55" s="837"/>
      <c r="Q55" s="837"/>
    </row>
    <row r="56" spans="1:17" x14ac:dyDescent="0.2">
      <c r="A56" s="1262" t="s">
        <v>91</v>
      </c>
      <c r="B56" s="1263"/>
      <c r="C56" s="88" t="s">
        <v>691</v>
      </c>
      <c r="D56" s="160">
        <v>1.2</v>
      </c>
      <c r="E56" s="105">
        <v>1.51</v>
      </c>
      <c r="F56" s="105">
        <v>2.11</v>
      </c>
      <c r="G56" s="105">
        <v>3.15</v>
      </c>
      <c r="H56" s="105"/>
      <c r="I56" s="105">
        <v>3.65</v>
      </c>
      <c r="J56" s="105"/>
      <c r="K56" s="105">
        <v>4.91</v>
      </c>
      <c r="L56" s="105"/>
      <c r="M56" s="106">
        <v>6.38</v>
      </c>
      <c r="N56" s="837"/>
      <c r="O56" s="837"/>
      <c r="P56" s="837"/>
      <c r="Q56" s="837"/>
    </row>
    <row r="57" spans="1:17" x14ac:dyDescent="0.2">
      <c r="A57" s="1262" t="s">
        <v>92</v>
      </c>
      <c r="B57" s="1263"/>
      <c r="C57" s="88" t="s">
        <v>691</v>
      </c>
      <c r="D57" s="160">
        <v>2.14</v>
      </c>
      <c r="E57" s="105">
        <v>2.79</v>
      </c>
      <c r="F57" s="105">
        <v>3.81</v>
      </c>
      <c r="G57" s="105">
        <v>5.63</v>
      </c>
      <c r="H57" s="105"/>
      <c r="I57" s="105">
        <v>6.36</v>
      </c>
      <c r="J57" s="105"/>
      <c r="K57" s="105">
        <v>7.83</v>
      </c>
      <c r="L57" s="105"/>
      <c r="M57" s="106">
        <v>11.1</v>
      </c>
      <c r="N57" s="837"/>
      <c r="O57" s="837"/>
      <c r="P57" s="837"/>
      <c r="Q57" s="837"/>
    </row>
    <row r="58" spans="1:17" ht="13.5" thickBot="1" x14ac:dyDescent="0.25">
      <c r="A58" s="1886" t="s">
        <v>698</v>
      </c>
      <c r="B58" s="1887"/>
      <c r="C58" s="115" t="s">
        <v>676</v>
      </c>
      <c r="D58" s="145">
        <f>'Интерактивный прайс-лист'!$F$26*VLOOKUP(D54,last!$B$1:$C$1706,2,0)</f>
        <v>718</v>
      </c>
      <c r="E58" s="71">
        <f>'Интерактивный прайс-лист'!$F$26*VLOOKUP(E54,last!$B$1:$C$1706,2,0)</f>
        <v>761</v>
      </c>
      <c r="F58" s="71">
        <f>'Интерактивный прайс-лист'!$F$26*VLOOKUP(F54,last!$B$1:$C$1706,2,0)</f>
        <v>800</v>
      </c>
      <c r="G58" s="71">
        <f>'Интерактивный прайс-лист'!$F$26*VLOOKUP(G54,last!$B$1:$C$1706,2,0)</f>
        <v>890</v>
      </c>
      <c r="H58" s="71"/>
      <c r="I58" s="71">
        <f>'Интерактивный прайс-лист'!$F$26*VLOOKUP(I54,last!$B$1:$C$1706,2,0)</f>
        <v>933</v>
      </c>
      <c r="J58" s="71"/>
      <c r="K58" s="71">
        <f>'Интерактивный прайс-лист'!$F$26*VLOOKUP(K54,last!$B$1:$C$1706,2,0)</f>
        <v>1124</v>
      </c>
      <c r="L58" s="71"/>
      <c r="M58" s="72">
        <f>'Интерактивный прайс-лист'!$F$26*VLOOKUP(M54,last!$B$1:$C$1706,2,0)</f>
        <v>1214</v>
      </c>
      <c r="N58" s="837"/>
      <c r="O58" s="837"/>
      <c r="P58" s="837"/>
      <c r="Q58" s="837"/>
    </row>
    <row r="59" spans="1:17" ht="13.5" thickBot="1" x14ac:dyDescent="0.25">
      <c r="A59" s="837"/>
      <c r="B59" s="837"/>
      <c r="C59" s="931"/>
      <c r="D59" s="931"/>
      <c r="E59" s="837"/>
      <c r="F59" s="837"/>
      <c r="G59" s="837"/>
      <c r="H59" s="837"/>
      <c r="I59" s="837"/>
      <c r="J59" s="837"/>
      <c r="K59" s="837"/>
      <c r="L59" s="837"/>
      <c r="M59" s="837"/>
      <c r="N59" s="837"/>
      <c r="O59" s="837"/>
      <c r="P59" s="837"/>
      <c r="Q59" s="837"/>
    </row>
    <row r="60" spans="1:17" ht="13.5" thickBot="1" x14ac:dyDescent="0.25">
      <c r="A60" s="1696" t="s">
        <v>1257</v>
      </c>
      <c r="B60" s="1871"/>
      <c r="C60" s="1872"/>
      <c r="D60" s="420" t="s">
        <v>1258</v>
      </c>
      <c r="E60" s="415" t="s">
        <v>1259</v>
      </c>
      <c r="F60" s="415" t="s">
        <v>1260</v>
      </c>
      <c r="G60" s="415" t="s">
        <v>1261</v>
      </c>
      <c r="H60" s="415"/>
      <c r="I60" s="415" t="s">
        <v>1262</v>
      </c>
      <c r="J60" s="415"/>
      <c r="K60" s="415" t="s">
        <v>1263</v>
      </c>
      <c r="L60" s="415"/>
      <c r="M60" s="416" t="s">
        <v>1264</v>
      </c>
      <c r="N60" s="837"/>
      <c r="O60" s="837"/>
      <c r="P60" s="837"/>
      <c r="Q60" s="837"/>
    </row>
    <row r="61" spans="1:17" x14ac:dyDescent="0.2">
      <c r="A61" s="1281" t="s">
        <v>90</v>
      </c>
      <c r="B61" s="1269"/>
      <c r="C61" s="134" t="s">
        <v>691</v>
      </c>
      <c r="D61" s="144">
        <v>1.5</v>
      </c>
      <c r="E61" s="103">
        <v>1.79</v>
      </c>
      <c r="F61" s="103">
        <v>2.87</v>
      </c>
      <c r="G61" s="103">
        <v>4.26</v>
      </c>
      <c r="H61" s="103"/>
      <c r="I61" s="103">
        <v>4.67</v>
      </c>
      <c r="J61" s="103"/>
      <c r="K61" s="103">
        <v>6.64</v>
      </c>
      <c r="L61" s="103"/>
      <c r="M61" s="104">
        <v>8.5500000000000007</v>
      </c>
      <c r="N61" s="837"/>
      <c r="O61" s="837"/>
      <c r="P61" s="837"/>
      <c r="Q61" s="837"/>
    </row>
    <row r="62" spans="1:17" x14ac:dyDescent="0.2">
      <c r="A62" s="1262" t="s">
        <v>91</v>
      </c>
      <c r="B62" s="1263"/>
      <c r="C62" s="88" t="s">
        <v>691</v>
      </c>
      <c r="D62" s="160">
        <v>1.17</v>
      </c>
      <c r="E62" s="105">
        <v>1.46</v>
      </c>
      <c r="F62" s="105">
        <v>2.0699999999999998</v>
      </c>
      <c r="G62" s="105">
        <v>3.09</v>
      </c>
      <c r="H62" s="105"/>
      <c r="I62" s="105">
        <v>3.57</v>
      </c>
      <c r="J62" s="105"/>
      <c r="K62" s="105">
        <v>4.8499999999999996</v>
      </c>
      <c r="L62" s="105"/>
      <c r="M62" s="106">
        <v>6.26</v>
      </c>
      <c r="N62" s="837"/>
      <c r="O62" s="837"/>
      <c r="P62" s="837"/>
      <c r="Q62" s="837"/>
    </row>
    <row r="63" spans="1:17" x14ac:dyDescent="0.2">
      <c r="A63" s="1262" t="s">
        <v>92</v>
      </c>
      <c r="B63" s="1263"/>
      <c r="C63" s="88" t="s">
        <v>691</v>
      </c>
      <c r="D63" s="160">
        <v>2.23</v>
      </c>
      <c r="E63" s="105">
        <v>2.0699999999999998</v>
      </c>
      <c r="F63" s="105">
        <v>2.91</v>
      </c>
      <c r="G63" s="105">
        <v>4.51</v>
      </c>
      <c r="H63" s="105"/>
      <c r="I63" s="105">
        <v>4.67</v>
      </c>
      <c r="J63" s="105"/>
      <c r="K63" s="105">
        <v>7.91</v>
      </c>
      <c r="L63" s="105"/>
      <c r="M63" s="106">
        <v>9.3000000000000007</v>
      </c>
      <c r="N63" s="837"/>
      <c r="O63" s="837"/>
      <c r="P63" s="837"/>
      <c r="Q63" s="837"/>
    </row>
    <row r="64" spans="1:17" ht="13.5" thickBot="1" x14ac:dyDescent="0.25">
      <c r="A64" s="1886" t="s">
        <v>698</v>
      </c>
      <c r="B64" s="1887"/>
      <c r="C64" s="115" t="s">
        <v>676</v>
      </c>
      <c r="D64" s="145">
        <f>'Интерактивный прайс-лист'!$F$26*VLOOKUP(D60,last!$B$1:$C$1706,2,0)</f>
        <v>435</v>
      </c>
      <c r="E64" s="71">
        <f>'Интерактивный прайс-лист'!$F$26*VLOOKUP(E60,last!$B$1:$C$1706,2,0)</f>
        <v>476</v>
      </c>
      <c r="F64" s="71">
        <f>'Интерактивный прайс-лист'!$F$26*VLOOKUP(F60,last!$B$1:$C$1706,2,0)</f>
        <v>515</v>
      </c>
      <c r="G64" s="71">
        <f>'Интерактивный прайс-лист'!$F$26*VLOOKUP(G60,last!$B$1:$C$1706,2,0)</f>
        <v>597</v>
      </c>
      <c r="H64" s="71"/>
      <c r="I64" s="71">
        <f>'Интерактивный прайс-лист'!$F$26*VLOOKUP(I60,last!$B$1:$C$1706,2,0)</f>
        <v>648</v>
      </c>
      <c r="J64" s="71"/>
      <c r="K64" s="71">
        <f>'Интерактивный прайс-лист'!$F$26*VLOOKUP(K60,last!$B$1:$C$1706,2,0)</f>
        <v>839</v>
      </c>
      <c r="L64" s="71"/>
      <c r="M64" s="72">
        <f>'Интерактивный прайс-лист'!$F$26*VLOOKUP(M60,last!$B$1:$C$1706,2,0)</f>
        <v>930</v>
      </c>
      <c r="N64" s="837"/>
      <c r="O64" s="837"/>
      <c r="P64" s="837"/>
      <c r="Q64" s="837"/>
    </row>
    <row r="65" spans="1:17" ht="13.5" thickBot="1" x14ac:dyDescent="0.25">
      <c r="A65" s="837"/>
      <c r="B65" s="837"/>
      <c r="C65" s="931"/>
      <c r="D65" s="931"/>
      <c r="E65" s="837"/>
      <c r="F65" s="837"/>
      <c r="G65" s="837"/>
      <c r="H65" s="837"/>
      <c r="I65" s="837"/>
      <c r="J65" s="837"/>
      <c r="K65" s="837"/>
      <c r="L65" s="837"/>
      <c r="M65" s="837"/>
      <c r="N65" s="837"/>
      <c r="O65" s="837"/>
      <c r="P65" s="837"/>
      <c r="Q65" s="837"/>
    </row>
    <row r="66" spans="1:17" ht="13.5" thickBot="1" x14ac:dyDescent="0.25">
      <c r="A66" s="1696" t="s">
        <v>1265</v>
      </c>
      <c r="B66" s="1871"/>
      <c r="C66" s="1872"/>
      <c r="D66" s="420" t="s">
        <v>1266</v>
      </c>
      <c r="E66" s="415" t="s">
        <v>1267</v>
      </c>
      <c r="F66" s="415" t="s">
        <v>1268</v>
      </c>
      <c r="G66" s="415" t="s">
        <v>1269</v>
      </c>
      <c r="H66" s="415"/>
      <c r="I66" s="415" t="s">
        <v>1270</v>
      </c>
      <c r="J66" s="415"/>
      <c r="K66" s="415" t="s">
        <v>1271</v>
      </c>
      <c r="L66" s="415"/>
      <c r="M66" s="416" t="s">
        <v>1272</v>
      </c>
      <c r="N66" s="837"/>
      <c r="O66" s="837"/>
      <c r="P66" s="837"/>
      <c r="Q66" s="837"/>
    </row>
    <row r="67" spans="1:17" x14ac:dyDescent="0.2">
      <c r="A67" s="1281" t="s">
        <v>90</v>
      </c>
      <c r="B67" s="1269"/>
      <c r="C67" s="134" t="s">
        <v>691</v>
      </c>
      <c r="D67" s="144">
        <v>1.5</v>
      </c>
      <c r="E67" s="103">
        <v>1.79</v>
      </c>
      <c r="F67" s="103">
        <v>2.87</v>
      </c>
      <c r="G67" s="103">
        <v>4.26</v>
      </c>
      <c r="H67" s="103"/>
      <c r="I67" s="103">
        <v>4.67</v>
      </c>
      <c r="J67" s="103"/>
      <c r="K67" s="103">
        <v>6.64</v>
      </c>
      <c r="L67" s="103"/>
      <c r="M67" s="104">
        <v>8.5500000000000007</v>
      </c>
      <c r="N67" s="837"/>
      <c r="O67" s="837"/>
      <c r="P67" s="837"/>
      <c r="Q67" s="837"/>
    </row>
    <row r="68" spans="1:17" x14ac:dyDescent="0.2">
      <c r="A68" s="1262" t="s">
        <v>91</v>
      </c>
      <c r="B68" s="1263"/>
      <c r="C68" s="88" t="s">
        <v>691</v>
      </c>
      <c r="D68" s="160">
        <v>1.17</v>
      </c>
      <c r="E68" s="105">
        <v>1.46</v>
      </c>
      <c r="F68" s="105">
        <v>2.0699999999999998</v>
      </c>
      <c r="G68" s="105">
        <v>3.09</v>
      </c>
      <c r="H68" s="105"/>
      <c r="I68" s="105">
        <v>3.57</v>
      </c>
      <c r="J68" s="105"/>
      <c r="K68" s="105">
        <v>4.8499999999999996</v>
      </c>
      <c r="L68" s="105"/>
      <c r="M68" s="106">
        <v>6.26</v>
      </c>
      <c r="N68" s="837"/>
      <c r="O68" s="837"/>
      <c r="P68" s="837"/>
      <c r="Q68" s="837"/>
    </row>
    <row r="69" spans="1:17" x14ac:dyDescent="0.2">
      <c r="A69" s="1262" t="s">
        <v>92</v>
      </c>
      <c r="B69" s="1263"/>
      <c r="C69" s="88" t="s">
        <v>691</v>
      </c>
      <c r="D69" s="160">
        <v>2.23</v>
      </c>
      <c r="E69" s="105">
        <v>2.0699999999999998</v>
      </c>
      <c r="F69" s="105">
        <v>2.91</v>
      </c>
      <c r="G69" s="105">
        <v>4.51</v>
      </c>
      <c r="H69" s="105"/>
      <c r="I69" s="105">
        <v>4.67</v>
      </c>
      <c r="J69" s="105"/>
      <c r="K69" s="105">
        <v>7.91</v>
      </c>
      <c r="L69" s="105"/>
      <c r="M69" s="106">
        <v>9.3000000000000007</v>
      </c>
      <c r="N69" s="837"/>
      <c r="O69" s="837"/>
      <c r="P69" s="837"/>
      <c r="Q69" s="837"/>
    </row>
    <row r="70" spans="1:17" ht="13.5" thickBot="1" x14ac:dyDescent="0.25">
      <c r="A70" s="1886" t="s">
        <v>698</v>
      </c>
      <c r="B70" s="1887"/>
      <c r="C70" s="115" t="s">
        <v>676</v>
      </c>
      <c r="D70" s="145">
        <f>'Интерактивный прайс-лист'!$F$26*VLOOKUP(D66,last!$B$1:$C$1706,2,0)</f>
        <v>1172</v>
      </c>
      <c r="E70" s="71">
        <f>'Интерактивный прайс-лист'!$F$26*VLOOKUP(E66,last!$B$1:$C$1706,2,0)</f>
        <v>1215</v>
      </c>
      <c r="F70" s="71">
        <f>'Интерактивный прайс-лист'!$F$26*VLOOKUP(F66,last!$B$1:$C$1706,2,0)</f>
        <v>1253</v>
      </c>
      <c r="G70" s="71">
        <f>'Интерактивный прайс-лист'!$F$26*VLOOKUP(G66,last!$B$1:$C$1706,2,0)</f>
        <v>1357</v>
      </c>
      <c r="H70" s="71"/>
      <c r="I70" s="71">
        <f>'Интерактивный прайс-лист'!$F$26*VLOOKUP(I66,last!$B$1:$C$1706,2,0)</f>
        <v>1406</v>
      </c>
      <c r="J70" s="71"/>
      <c r="K70" s="71">
        <f>'Интерактивный прайс-лист'!$F$26*VLOOKUP(K66,last!$B$1:$C$1706,2,0)</f>
        <v>1639</v>
      </c>
      <c r="L70" s="71"/>
      <c r="M70" s="72">
        <f>'Интерактивный прайс-лист'!$F$26*VLOOKUP(M66,last!$B$1:$C$1706,2,0)</f>
        <v>1720</v>
      </c>
      <c r="N70" s="837"/>
      <c r="O70" s="837"/>
      <c r="P70" s="837"/>
      <c r="Q70" s="837"/>
    </row>
    <row r="71" spans="1:17" x14ac:dyDescent="0.2">
      <c r="A71" s="837"/>
      <c r="B71" s="837"/>
      <c r="C71" s="931"/>
      <c r="D71" s="931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  <c r="Q71" s="837"/>
    </row>
    <row r="72" spans="1:17" x14ac:dyDescent="0.2">
      <c r="A72" s="837"/>
      <c r="B72" s="837"/>
      <c r="C72" s="931"/>
      <c r="D72" s="931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  <c r="Q72" s="837"/>
    </row>
    <row r="73" spans="1:17" ht="24" customHeight="1" thickBot="1" x14ac:dyDescent="0.25">
      <c r="A73" s="1876" t="s">
        <v>135</v>
      </c>
      <c r="B73" s="1876"/>
      <c r="C73" s="1876"/>
      <c r="D73" s="931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  <c r="Q73" s="837"/>
    </row>
    <row r="74" spans="1:17" ht="13.5" thickBot="1" x14ac:dyDescent="0.25">
      <c r="A74" s="1696" t="s">
        <v>1289</v>
      </c>
      <c r="B74" s="1871"/>
      <c r="C74" s="1872"/>
      <c r="D74" s="420" t="s">
        <v>1290</v>
      </c>
      <c r="E74" s="415" t="s">
        <v>1291</v>
      </c>
      <c r="F74" s="415" t="s">
        <v>1292</v>
      </c>
      <c r="G74" s="415" t="s">
        <v>1293</v>
      </c>
      <c r="H74" s="415"/>
      <c r="I74" s="415" t="s">
        <v>1294</v>
      </c>
      <c r="J74" s="415"/>
      <c r="K74" s="415" t="s">
        <v>1295</v>
      </c>
      <c r="L74" s="415"/>
      <c r="M74" s="416" t="s">
        <v>1296</v>
      </c>
      <c r="N74" s="837"/>
      <c r="O74" s="837"/>
      <c r="P74" s="837"/>
      <c r="Q74" s="837"/>
    </row>
    <row r="75" spans="1:17" x14ac:dyDescent="0.2">
      <c r="A75" s="1281" t="s">
        <v>90</v>
      </c>
      <c r="B75" s="1269"/>
      <c r="C75" s="134" t="s">
        <v>691</v>
      </c>
      <c r="D75" s="144">
        <v>1.54</v>
      </c>
      <c r="E75" s="103">
        <v>2.09</v>
      </c>
      <c r="F75" s="103">
        <v>2.93</v>
      </c>
      <c r="G75" s="103">
        <v>4.33</v>
      </c>
      <c r="H75" s="103"/>
      <c r="I75" s="103">
        <v>4.7699999999999996</v>
      </c>
      <c r="J75" s="103"/>
      <c r="K75" s="103">
        <v>6.71</v>
      </c>
      <c r="L75" s="103"/>
      <c r="M75" s="104">
        <v>8.7100000000000009</v>
      </c>
      <c r="N75" s="837"/>
      <c r="O75" s="837"/>
      <c r="P75" s="837"/>
      <c r="Q75" s="837"/>
    </row>
    <row r="76" spans="1:17" x14ac:dyDescent="0.2">
      <c r="A76" s="1262" t="s">
        <v>91</v>
      </c>
      <c r="B76" s="1263"/>
      <c r="C76" s="88" t="s">
        <v>691</v>
      </c>
      <c r="D76" s="160">
        <v>1.2</v>
      </c>
      <c r="E76" s="105">
        <v>4.91</v>
      </c>
      <c r="F76" s="105">
        <v>2.11</v>
      </c>
      <c r="G76" s="105">
        <v>3.6</v>
      </c>
      <c r="H76" s="105"/>
      <c r="I76" s="105">
        <v>3.65</v>
      </c>
      <c r="J76" s="105"/>
      <c r="K76" s="105">
        <v>4.91</v>
      </c>
      <c r="L76" s="105"/>
      <c r="M76" s="106">
        <v>6.38</v>
      </c>
      <c r="N76" s="837"/>
      <c r="O76" s="837"/>
      <c r="P76" s="837"/>
      <c r="Q76" s="837"/>
    </row>
    <row r="77" spans="1:17" x14ac:dyDescent="0.2">
      <c r="A77" s="1262" t="s">
        <v>92</v>
      </c>
      <c r="B77" s="1263"/>
      <c r="C77" s="88" t="s">
        <v>691</v>
      </c>
      <c r="D77" s="160">
        <v>2.14</v>
      </c>
      <c r="E77" s="105">
        <v>2.79</v>
      </c>
      <c r="F77" s="105">
        <v>3.81</v>
      </c>
      <c r="G77" s="105">
        <v>67.83</v>
      </c>
      <c r="H77" s="105"/>
      <c r="I77" s="105">
        <v>6.36</v>
      </c>
      <c r="J77" s="105"/>
      <c r="K77" s="105">
        <v>7.83</v>
      </c>
      <c r="L77" s="105"/>
      <c r="M77" s="106">
        <v>11.1</v>
      </c>
      <c r="N77" s="837"/>
      <c r="O77" s="837"/>
      <c r="P77" s="837"/>
      <c r="Q77" s="837"/>
    </row>
    <row r="78" spans="1:17" ht="13.5" thickBot="1" x14ac:dyDescent="0.25">
      <c r="A78" s="1886" t="s">
        <v>698</v>
      </c>
      <c r="B78" s="1887"/>
      <c r="C78" s="115" t="s">
        <v>676</v>
      </c>
      <c r="D78" s="145">
        <f>'Интерактивный прайс-лист'!$F$26*VLOOKUP(D74,last!$B$1:$C$1706,2,0)</f>
        <v>435</v>
      </c>
      <c r="E78" s="71">
        <f>'Интерактивный прайс-лист'!$F$26*VLOOKUP(E74,last!$B$1:$C$1706,2,0)</f>
        <v>486</v>
      </c>
      <c r="F78" s="71">
        <f>'Интерактивный прайс-лист'!$F$26*VLOOKUP(F74,last!$B$1:$C$1706,2,0)</f>
        <v>538</v>
      </c>
      <c r="G78" s="71">
        <f>'Интерактивный прайс-лист'!$F$26*VLOOKUP(G74,last!$B$1:$C$1706,2,0)</f>
        <v>606</v>
      </c>
      <c r="H78" s="71"/>
      <c r="I78" s="71">
        <f>'Интерактивный прайс-лист'!$F$26*VLOOKUP(I74,last!$B$1:$C$1706,2,0)</f>
        <v>667</v>
      </c>
      <c r="J78" s="71"/>
      <c r="K78" s="71">
        <f>'Интерактивный прайс-лист'!$F$26*VLOOKUP(K74,last!$B$1:$C$1706,2,0)</f>
        <v>891</v>
      </c>
      <c r="L78" s="71"/>
      <c r="M78" s="72">
        <f>'Интерактивный прайс-лист'!$F$26*VLOOKUP(M74,last!$B$1:$C$1706,2,0)</f>
        <v>1002</v>
      </c>
      <c r="N78" s="837"/>
      <c r="O78" s="837"/>
      <c r="P78" s="837"/>
      <c r="Q78" s="837"/>
    </row>
    <row r="79" spans="1:17" ht="13.5" thickBot="1" x14ac:dyDescent="0.25">
      <c r="A79" s="837"/>
      <c r="B79" s="837"/>
      <c r="C79" s="931"/>
      <c r="D79" s="931"/>
      <c r="E79" s="837"/>
      <c r="F79" s="837"/>
      <c r="G79" s="837"/>
      <c r="H79" s="837"/>
      <c r="I79" s="837"/>
      <c r="J79" s="837"/>
      <c r="K79" s="837"/>
      <c r="L79" s="837"/>
      <c r="M79" s="837"/>
      <c r="N79" s="837"/>
      <c r="O79" s="837"/>
      <c r="P79" s="837"/>
      <c r="Q79" s="837"/>
    </row>
    <row r="80" spans="1:17" ht="13.5" thickBot="1" x14ac:dyDescent="0.25">
      <c r="A80" s="1696" t="s">
        <v>1297</v>
      </c>
      <c r="B80" s="1871"/>
      <c r="C80" s="1872"/>
      <c r="D80" s="420" t="s">
        <v>1298</v>
      </c>
      <c r="E80" s="415" t="s">
        <v>1299</v>
      </c>
      <c r="F80" s="415" t="s">
        <v>1300</v>
      </c>
      <c r="G80" s="415" t="s">
        <v>1301</v>
      </c>
      <c r="H80" s="415"/>
      <c r="I80" s="415" t="s">
        <v>1302</v>
      </c>
      <c r="J80" s="415"/>
      <c r="K80" s="415" t="s">
        <v>1303</v>
      </c>
      <c r="L80" s="415"/>
      <c r="M80" s="416" t="s">
        <v>1304</v>
      </c>
      <c r="N80" s="837"/>
      <c r="O80" s="837"/>
      <c r="P80" s="837"/>
      <c r="Q80" s="837"/>
    </row>
    <row r="81" spans="1:17" x14ac:dyDescent="0.2">
      <c r="A81" s="1281" t="s">
        <v>90</v>
      </c>
      <c r="B81" s="1269"/>
      <c r="C81" s="134" t="s">
        <v>691</v>
      </c>
      <c r="D81" s="144">
        <v>1.54</v>
      </c>
      <c r="E81" s="103">
        <v>2.09</v>
      </c>
      <c r="F81" s="103">
        <v>2.93</v>
      </c>
      <c r="G81" s="103">
        <v>4.33</v>
      </c>
      <c r="H81" s="103"/>
      <c r="I81" s="103">
        <v>4.7699999999999996</v>
      </c>
      <c r="J81" s="103"/>
      <c r="K81" s="103">
        <v>6.71</v>
      </c>
      <c r="L81" s="103"/>
      <c r="M81" s="104">
        <v>8.7100000000000009</v>
      </c>
      <c r="N81" s="837"/>
      <c r="O81" s="837"/>
      <c r="P81" s="837"/>
      <c r="Q81" s="837"/>
    </row>
    <row r="82" spans="1:17" x14ac:dyDescent="0.2">
      <c r="A82" s="1262" t="s">
        <v>91</v>
      </c>
      <c r="B82" s="1263"/>
      <c r="C82" s="88" t="s">
        <v>691</v>
      </c>
      <c r="D82" s="160">
        <v>1.2</v>
      </c>
      <c r="E82" s="105">
        <v>4.91</v>
      </c>
      <c r="F82" s="105">
        <v>2.11</v>
      </c>
      <c r="G82" s="105">
        <v>3.6</v>
      </c>
      <c r="H82" s="105"/>
      <c r="I82" s="105">
        <v>3.65</v>
      </c>
      <c r="J82" s="105"/>
      <c r="K82" s="105">
        <v>4.91</v>
      </c>
      <c r="L82" s="105"/>
      <c r="M82" s="106">
        <v>6.38</v>
      </c>
      <c r="N82" s="837"/>
      <c r="O82" s="837"/>
      <c r="P82" s="837"/>
      <c r="Q82" s="837"/>
    </row>
    <row r="83" spans="1:17" x14ac:dyDescent="0.2">
      <c r="A83" s="1262" t="s">
        <v>92</v>
      </c>
      <c r="B83" s="1263"/>
      <c r="C83" s="88" t="s">
        <v>691</v>
      </c>
      <c r="D83" s="160">
        <v>2.14</v>
      </c>
      <c r="E83" s="105">
        <v>2.79</v>
      </c>
      <c r="F83" s="105">
        <v>3.81</v>
      </c>
      <c r="G83" s="105">
        <v>67.83</v>
      </c>
      <c r="H83" s="105"/>
      <c r="I83" s="105">
        <v>6.36</v>
      </c>
      <c r="J83" s="105"/>
      <c r="K83" s="105">
        <v>7.83</v>
      </c>
      <c r="L83" s="105"/>
      <c r="M83" s="106">
        <v>11.1</v>
      </c>
      <c r="N83" s="837"/>
      <c r="O83" s="837"/>
      <c r="P83" s="837"/>
      <c r="Q83" s="837"/>
    </row>
    <row r="84" spans="1:17" ht="13.5" thickBot="1" x14ac:dyDescent="0.25">
      <c r="A84" s="1886" t="s">
        <v>698</v>
      </c>
      <c r="B84" s="1887"/>
      <c r="C84" s="115" t="s">
        <v>676</v>
      </c>
      <c r="D84" s="145">
        <f>'Интерактивный прайс-лист'!$F$26*VLOOKUP(D80,last!$B$1:$C$1706,2,0)</f>
        <v>799</v>
      </c>
      <c r="E84" s="71">
        <f>'Интерактивный прайс-лист'!$F$26*VLOOKUP(E80,last!$B$1:$C$1706,2,0)</f>
        <v>851</v>
      </c>
      <c r="F84" s="71">
        <f>'Интерактивный прайс-лист'!$F$26*VLOOKUP(F80,last!$B$1:$C$1706,2,0)</f>
        <v>908</v>
      </c>
      <c r="G84" s="71">
        <f>'Интерактивный прайс-лист'!$F$26*VLOOKUP(G80,last!$B$1:$C$1706,2,0)</f>
        <v>1005</v>
      </c>
      <c r="H84" s="71"/>
      <c r="I84" s="71">
        <f>'Интерактивный прайс-лист'!$F$26*VLOOKUP(I80,last!$B$1:$C$1706,2,0)</f>
        <v>1072</v>
      </c>
      <c r="J84" s="71"/>
      <c r="K84" s="71">
        <f>'Интерактивный прайс-лист'!$F$26*VLOOKUP(K80,last!$B$1:$C$1706,2,0)</f>
        <v>1305</v>
      </c>
      <c r="L84" s="71"/>
      <c r="M84" s="72">
        <f>'Интерактивный прайс-лист'!$F$26*VLOOKUP(M80,last!$B$1:$C$1706,2,0)</f>
        <v>1453</v>
      </c>
      <c r="N84" s="837"/>
      <c r="O84" s="837"/>
      <c r="P84" s="837"/>
      <c r="Q84" s="837"/>
    </row>
    <row r="85" spans="1:17" ht="13.5" thickBot="1" x14ac:dyDescent="0.25">
      <c r="A85" s="837"/>
      <c r="B85" s="837"/>
      <c r="C85" s="931"/>
      <c r="D85" s="931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  <c r="Q85" s="837"/>
    </row>
    <row r="86" spans="1:17" ht="13.5" thickBot="1" x14ac:dyDescent="0.25">
      <c r="A86" s="1696" t="s">
        <v>1273</v>
      </c>
      <c r="B86" s="1871"/>
      <c r="C86" s="1872"/>
      <c r="D86" s="420" t="s">
        <v>1274</v>
      </c>
      <c r="E86" s="415" t="s">
        <v>1275</v>
      </c>
      <c r="F86" s="415" t="s">
        <v>1276</v>
      </c>
      <c r="G86" s="415" t="s">
        <v>1277</v>
      </c>
      <c r="H86" s="415"/>
      <c r="I86" s="415" t="s">
        <v>1278</v>
      </c>
      <c r="J86" s="415"/>
      <c r="K86" s="415" t="s">
        <v>1279</v>
      </c>
      <c r="L86" s="415"/>
      <c r="M86" s="416" t="s">
        <v>1280</v>
      </c>
      <c r="N86" s="837"/>
      <c r="O86" s="837"/>
      <c r="P86" s="837"/>
      <c r="Q86" s="837"/>
    </row>
    <row r="87" spans="1:17" x14ac:dyDescent="0.2">
      <c r="A87" s="1281" t="s">
        <v>90</v>
      </c>
      <c r="B87" s="1269"/>
      <c r="C87" s="134" t="s">
        <v>691</v>
      </c>
      <c r="D87" s="144">
        <v>1.6</v>
      </c>
      <c r="E87" s="103">
        <v>1.79</v>
      </c>
      <c r="F87" s="103">
        <v>2.87</v>
      </c>
      <c r="G87" s="103">
        <v>4.26</v>
      </c>
      <c r="H87" s="103"/>
      <c r="I87" s="103">
        <v>4.67</v>
      </c>
      <c r="J87" s="103"/>
      <c r="K87" s="103">
        <v>6.64</v>
      </c>
      <c r="L87" s="103"/>
      <c r="M87" s="104">
        <v>8.5500000000000007</v>
      </c>
      <c r="N87" s="837"/>
      <c r="O87" s="837"/>
      <c r="P87" s="837"/>
      <c r="Q87" s="837"/>
    </row>
    <row r="88" spans="1:17" x14ac:dyDescent="0.2">
      <c r="A88" s="1262" t="s">
        <v>91</v>
      </c>
      <c r="B88" s="1263"/>
      <c r="C88" s="88" t="s">
        <v>691</v>
      </c>
      <c r="D88" s="160">
        <v>1.17</v>
      </c>
      <c r="E88" s="105">
        <v>1.46</v>
      </c>
      <c r="F88" s="105">
        <v>2.0699999999999998</v>
      </c>
      <c r="G88" s="105">
        <v>3.09</v>
      </c>
      <c r="H88" s="105"/>
      <c r="I88" s="105">
        <v>3.57</v>
      </c>
      <c r="J88" s="105"/>
      <c r="K88" s="105">
        <v>4.8499999999999996</v>
      </c>
      <c r="L88" s="105"/>
      <c r="M88" s="106">
        <v>6.26</v>
      </c>
      <c r="N88" s="837"/>
      <c r="O88" s="837"/>
      <c r="P88" s="837"/>
      <c r="Q88" s="837"/>
    </row>
    <row r="89" spans="1:17" x14ac:dyDescent="0.2">
      <c r="A89" s="1262" t="s">
        <v>92</v>
      </c>
      <c r="B89" s="1263"/>
      <c r="C89" s="88" t="s">
        <v>691</v>
      </c>
      <c r="D89" s="160">
        <v>2.23</v>
      </c>
      <c r="E89" s="105">
        <v>2.0699999999999998</v>
      </c>
      <c r="F89" s="105">
        <v>2.91</v>
      </c>
      <c r="G89" s="105">
        <v>7.91</v>
      </c>
      <c r="H89" s="105"/>
      <c r="I89" s="105">
        <v>4.67</v>
      </c>
      <c r="J89" s="105"/>
      <c r="K89" s="105">
        <v>7.91</v>
      </c>
      <c r="L89" s="105"/>
      <c r="M89" s="106">
        <v>9.3000000000000007</v>
      </c>
      <c r="N89" s="837"/>
      <c r="O89" s="837"/>
      <c r="P89" s="837"/>
      <c r="Q89" s="837"/>
    </row>
    <row r="90" spans="1:17" ht="13.5" thickBot="1" x14ac:dyDescent="0.25">
      <c r="A90" s="1886" t="s">
        <v>698</v>
      </c>
      <c r="B90" s="1887"/>
      <c r="C90" s="115" t="s">
        <v>676</v>
      </c>
      <c r="D90" s="145">
        <f>'Интерактивный прайс-лист'!$F$26*VLOOKUP(D86,last!$B$1:$C$1706,2,0)</f>
        <v>526</v>
      </c>
      <c r="E90" s="71">
        <f>'Интерактивный прайс-лист'!$F$26*VLOOKUP(E86,last!$B$1:$C$1706,2,0)</f>
        <v>567</v>
      </c>
      <c r="F90" s="71">
        <f>'Интерактивный прайс-лист'!$F$26*VLOOKUP(F86,last!$B$1:$C$1706,2,0)</f>
        <v>639</v>
      </c>
      <c r="G90" s="71">
        <f>'Интерактивный прайс-лист'!$F$26*VLOOKUP(G86,last!$B$1:$C$1706,2,0)</f>
        <v>710</v>
      </c>
      <c r="H90" s="71"/>
      <c r="I90" s="71">
        <f>'Интерактивный прайс-лист'!$F$26*VLOOKUP(I86,last!$B$1:$C$1706,2,0)</f>
        <v>782</v>
      </c>
      <c r="J90" s="71"/>
      <c r="K90" s="71">
        <f>'Интерактивный прайс-лист'!$F$26*VLOOKUP(K86,last!$B$1:$C$1706,2,0)</f>
        <v>1025</v>
      </c>
      <c r="L90" s="71"/>
      <c r="M90" s="72">
        <f>'Интерактивный прайс-лист'!$F$26*VLOOKUP(M86,last!$B$1:$C$1706,2,0)</f>
        <v>1144</v>
      </c>
      <c r="N90" s="837"/>
      <c r="O90" s="837"/>
      <c r="P90" s="837"/>
      <c r="Q90" s="837"/>
    </row>
    <row r="91" spans="1:17" ht="13.5" thickBot="1" x14ac:dyDescent="0.25">
      <c r="A91" s="837"/>
      <c r="B91" s="837"/>
      <c r="C91" s="931"/>
      <c r="D91" s="931"/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7"/>
      <c r="P91" s="837"/>
      <c r="Q91" s="837"/>
    </row>
    <row r="92" spans="1:17" ht="13.5" thickBot="1" x14ac:dyDescent="0.25">
      <c r="A92" s="1696" t="s">
        <v>1281</v>
      </c>
      <c r="B92" s="1871"/>
      <c r="C92" s="1872"/>
      <c r="D92" s="420" t="s">
        <v>1282</v>
      </c>
      <c r="E92" s="415" t="s">
        <v>1283</v>
      </c>
      <c r="F92" s="415" t="s">
        <v>1284</v>
      </c>
      <c r="G92" s="415" t="s">
        <v>1285</v>
      </c>
      <c r="H92" s="415"/>
      <c r="I92" s="415" t="s">
        <v>1286</v>
      </c>
      <c r="J92" s="415"/>
      <c r="K92" s="415" t="s">
        <v>1287</v>
      </c>
      <c r="L92" s="415"/>
      <c r="M92" s="416" t="s">
        <v>1288</v>
      </c>
      <c r="N92" s="837"/>
      <c r="O92" s="837"/>
      <c r="P92" s="837"/>
      <c r="Q92" s="837"/>
    </row>
    <row r="93" spans="1:17" x14ac:dyDescent="0.2">
      <c r="A93" s="1281" t="s">
        <v>90</v>
      </c>
      <c r="B93" s="1269"/>
      <c r="C93" s="134" t="s">
        <v>691</v>
      </c>
      <c r="D93" s="144">
        <v>1.6</v>
      </c>
      <c r="E93" s="103">
        <v>1.79</v>
      </c>
      <c r="F93" s="103">
        <v>2.87</v>
      </c>
      <c r="G93" s="103">
        <v>4.26</v>
      </c>
      <c r="H93" s="103"/>
      <c r="I93" s="103">
        <v>4.67</v>
      </c>
      <c r="J93" s="103"/>
      <c r="K93" s="103">
        <v>6.64</v>
      </c>
      <c r="L93" s="103"/>
      <c r="M93" s="104">
        <v>8.5500000000000007</v>
      </c>
      <c r="N93" s="837"/>
      <c r="O93" s="837"/>
      <c r="P93" s="837"/>
      <c r="Q93" s="837"/>
    </row>
    <row r="94" spans="1:17" x14ac:dyDescent="0.2">
      <c r="A94" s="1262" t="s">
        <v>91</v>
      </c>
      <c r="B94" s="1263"/>
      <c r="C94" s="88" t="s">
        <v>691</v>
      </c>
      <c r="D94" s="160">
        <v>1.17</v>
      </c>
      <c r="E94" s="105">
        <v>1.46</v>
      </c>
      <c r="F94" s="105">
        <v>2.0699999999999998</v>
      </c>
      <c r="G94" s="105">
        <v>3.09</v>
      </c>
      <c r="H94" s="105"/>
      <c r="I94" s="105">
        <v>3.57</v>
      </c>
      <c r="J94" s="105"/>
      <c r="K94" s="105">
        <v>4.8499999999999996</v>
      </c>
      <c r="L94" s="105"/>
      <c r="M94" s="106">
        <v>6.26</v>
      </c>
      <c r="N94" s="837"/>
      <c r="O94" s="837"/>
      <c r="P94" s="837"/>
      <c r="Q94" s="837"/>
    </row>
    <row r="95" spans="1:17" x14ac:dyDescent="0.2">
      <c r="A95" s="1262" t="s">
        <v>92</v>
      </c>
      <c r="B95" s="1263"/>
      <c r="C95" s="88" t="s">
        <v>691</v>
      </c>
      <c r="D95" s="160">
        <v>2.23</v>
      </c>
      <c r="E95" s="105">
        <v>2.0699999999999998</v>
      </c>
      <c r="F95" s="105">
        <v>2.91</v>
      </c>
      <c r="G95" s="105">
        <v>7.91</v>
      </c>
      <c r="H95" s="105"/>
      <c r="I95" s="105">
        <v>4.67</v>
      </c>
      <c r="J95" s="105"/>
      <c r="K95" s="105">
        <v>7.91</v>
      </c>
      <c r="L95" s="105"/>
      <c r="M95" s="106">
        <v>9.3000000000000007</v>
      </c>
      <c r="N95" s="837"/>
      <c r="O95" s="837"/>
      <c r="P95" s="837"/>
      <c r="Q95" s="837"/>
    </row>
    <row r="96" spans="1:17" ht="13.5" thickBot="1" x14ac:dyDescent="0.25">
      <c r="A96" s="1886" t="s">
        <v>698</v>
      </c>
      <c r="B96" s="1887"/>
      <c r="C96" s="115" t="s">
        <v>676</v>
      </c>
      <c r="D96" s="145">
        <f>'Интерактивный прайс-лист'!$F$26*VLOOKUP(D92,last!$B$1:$C$1706,2,0)</f>
        <v>1257</v>
      </c>
      <c r="E96" s="71">
        <f>'Интерактивный прайс-лист'!$F$26*VLOOKUP(E92,last!$B$1:$C$1706,2,0)</f>
        <v>1306</v>
      </c>
      <c r="F96" s="71">
        <f>'Интерактивный прайс-лист'!$F$26*VLOOKUP(F92,last!$B$1:$C$1706,2,0)</f>
        <v>1377</v>
      </c>
      <c r="G96" s="71">
        <f>'Интерактивный прайс-лист'!$F$26*VLOOKUP(G92,last!$B$1:$C$1706,2,0)</f>
        <v>1478</v>
      </c>
      <c r="H96" s="71"/>
      <c r="I96" s="71">
        <f>'Интерактивный прайс-лист'!$F$26*VLOOKUP(I92,last!$B$1:$C$1706,2,0)</f>
        <v>1538</v>
      </c>
      <c r="J96" s="71"/>
      <c r="K96" s="71">
        <f>'Интерактивный прайс-лист'!$F$26*VLOOKUP(K92,last!$B$1:$C$1706,2,0)</f>
        <v>1820</v>
      </c>
      <c r="L96" s="71"/>
      <c r="M96" s="72">
        <f>'Интерактивный прайс-лист'!$F$26*VLOOKUP(M92,last!$B$1:$C$1706,2,0)</f>
        <v>1935</v>
      </c>
      <c r="N96" s="837"/>
      <c r="O96" s="837"/>
      <c r="P96" s="837"/>
      <c r="Q96" s="837"/>
    </row>
    <row r="97" spans="1:17" x14ac:dyDescent="0.2">
      <c r="A97" s="837"/>
      <c r="B97" s="837"/>
      <c r="C97" s="931"/>
      <c r="D97" s="931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</row>
    <row r="98" spans="1:17" x14ac:dyDescent="0.2">
      <c r="A98" s="837"/>
      <c r="B98" s="837"/>
      <c r="C98" s="931"/>
      <c r="D98" s="931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  <c r="Q98" s="837"/>
    </row>
    <row r="99" spans="1:17" ht="24" customHeight="1" thickBot="1" x14ac:dyDescent="0.25">
      <c r="A99" s="1876" t="s">
        <v>93</v>
      </c>
      <c r="B99" s="1876"/>
      <c r="C99" s="1876"/>
      <c r="D99" s="931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  <c r="Q99" s="837"/>
    </row>
    <row r="100" spans="1:17" ht="13.5" thickBot="1" x14ac:dyDescent="0.25">
      <c r="A100" s="1696" t="s">
        <v>1305</v>
      </c>
      <c r="B100" s="1871"/>
      <c r="C100" s="1872"/>
      <c r="D100" s="420" t="s">
        <v>1306</v>
      </c>
      <c r="E100" s="415" t="s">
        <v>1307</v>
      </c>
      <c r="F100" s="415" t="s">
        <v>1308</v>
      </c>
      <c r="G100" s="415" t="s">
        <v>1309</v>
      </c>
      <c r="H100" s="415"/>
      <c r="I100" s="415" t="s">
        <v>1310</v>
      </c>
      <c r="J100" s="415"/>
      <c r="K100" s="415" t="s">
        <v>1311</v>
      </c>
      <c r="L100" s="415"/>
      <c r="M100" s="416" t="s">
        <v>1312</v>
      </c>
      <c r="N100" s="837"/>
      <c r="O100" s="837"/>
      <c r="P100" s="837"/>
      <c r="Q100" s="837"/>
    </row>
    <row r="101" spans="1:17" x14ac:dyDescent="0.2">
      <c r="A101" s="1281" t="s">
        <v>90</v>
      </c>
      <c r="B101" s="1269"/>
      <c r="C101" s="134" t="s">
        <v>691</v>
      </c>
      <c r="D101" s="144">
        <v>1.54</v>
      </c>
      <c r="E101" s="103">
        <v>2.09</v>
      </c>
      <c r="F101" s="103">
        <v>2.93</v>
      </c>
      <c r="G101" s="103">
        <v>4.33</v>
      </c>
      <c r="H101" s="103"/>
      <c r="I101" s="103">
        <v>4.7699999999999996</v>
      </c>
      <c r="J101" s="103"/>
      <c r="K101" s="103">
        <v>6.71</v>
      </c>
      <c r="L101" s="103"/>
      <c r="M101" s="104">
        <v>8.7100000000000009</v>
      </c>
      <c r="N101" s="837"/>
      <c r="O101" s="837"/>
      <c r="P101" s="837"/>
      <c r="Q101" s="837"/>
    </row>
    <row r="102" spans="1:17" x14ac:dyDescent="0.2">
      <c r="A102" s="1262" t="s">
        <v>91</v>
      </c>
      <c r="B102" s="1263"/>
      <c r="C102" s="88" t="s">
        <v>691</v>
      </c>
      <c r="D102" s="160">
        <v>1.2</v>
      </c>
      <c r="E102" s="105">
        <v>1.51</v>
      </c>
      <c r="F102" s="105">
        <v>2.11</v>
      </c>
      <c r="G102" s="105">
        <v>3.15</v>
      </c>
      <c r="H102" s="105"/>
      <c r="I102" s="105">
        <v>3.65</v>
      </c>
      <c r="J102" s="105"/>
      <c r="K102" s="105">
        <v>4.91</v>
      </c>
      <c r="L102" s="105"/>
      <c r="M102" s="106">
        <v>6.38</v>
      </c>
      <c r="N102" s="837"/>
      <c r="O102" s="837"/>
      <c r="P102" s="837"/>
      <c r="Q102" s="837"/>
    </row>
    <row r="103" spans="1:17" x14ac:dyDescent="0.2">
      <c r="A103" s="1262" t="s">
        <v>92</v>
      </c>
      <c r="B103" s="1263"/>
      <c r="C103" s="88" t="s">
        <v>691</v>
      </c>
      <c r="D103" s="160">
        <v>2.14</v>
      </c>
      <c r="E103" s="105">
        <v>2.79</v>
      </c>
      <c r="F103" s="105">
        <v>3.81</v>
      </c>
      <c r="G103" s="105">
        <v>5.63</v>
      </c>
      <c r="H103" s="105"/>
      <c r="I103" s="105">
        <v>6.36</v>
      </c>
      <c r="J103" s="105"/>
      <c r="K103" s="105">
        <v>7.83</v>
      </c>
      <c r="L103" s="105"/>
      <c r="M103" s="106">
        <v>11.1</v>
      </c>
      <c r="N103" s="837"/>
      <c r="O103" s="837"/>
      <c r="P103" s="837"/>
      <c r="Q103" s="837"/>
    </row>
    <row r="104" spans="1:17" ht="13.5" thickBot="1" x14ac:dyDescent="0.25">
      <c r="A104" s="1886" t="s">
        <v>698</v>
      </c>
      <c r="B104" s="1887"/>
      <c r="C104" s="115" t="s">
        <v>676</v>
      </c>
      <c r="D104" s="145">
        <f>'Интерактивный прайс-лист'!$F$26*VLOOKUP(D100,last!$B$1:$C$1706,2,0)</f>
        <v>455</v>
      </c>
      <c r="E104" s="71">
        <f>'Интерактивный прайс-лист'!$F$26*VLOOKUP(E100,last!$B$1:$C$1706,2,0)</f>
        <v>515</v>
      </c>
      <c r="F104" s="71">
        <f>'Интерактивный прайс-лист'!$F$26*VLOOKUP(F100,last!$B$1:$C$1706,2,0)</f>
        <v>567</v>
      </c>
      <c r="G104" s="71">
        <f>'Интерактивный прайс-лист'!$F$26*VLOOKUP(G100,last!$B$1:$C$1706,2,0)</f>
        <v>639</v>
      </c>
      <c r="H104" s="71"/>
      <c r="I104" s="71">
        <f>'Интерактивный прайс-лист'!$F$26*VLOOKUP(I100,last!$B$1:$C$1706,2,0)</f>
        <v>710</v>
      </c>
      <c r="J104" s="71"/>
      <c r="K104" s="71">
        <f>'Интерактивный прайс-лист'!$F$26*VLOOKUP(K100,last!$B$1:$C$1706,2,0)</f>
        <v>953</v>
      </c>
      <c r="L104" s="71"/>
      <c r="M104" s="72">
        <f>'Интерактивный прайс-лист'!$F$26*VLOOKUP(M100,last!$B$1:$C$1706,2,0)</f>
        <v>1073</v>
      </c>
      <c r="N104" s="837"/>
      <c r="O104" s="837"/>
      <c r="P104" s="837"/>
      <c r="Q104" s="837"/>
    </row>
    <row r="105" spans="1:17" ht="13.5" thickBot="1" x14ac:dyDescent="0.25">
      <c r="A105" s="837"/>
      <c r="B105" s="837"/>
      <c r="C105" s="931"/>
      <c r="D105" s="931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  <c r="Q105" s="837"/>
    </row>
    <row r="106" spans="1:17" ht="13.5" thickBot="1" x14ac:dyDescent="0.25">
      <c r="A106" s="1696" t="s">
        <v>1313</v>
      </c>
      <c r="B106" s="1871"/>
      <c r="C106" s="1872"/>
      <c r="D106" s="420" t="s">
        <v>1314</v>
      </c>
      <c r="E106" s="415" t="s">
        <v>1315</v>
      </c>
      <c r="F106" s="415" t="s">
        <v>1316</v>
      </c>
      <c r="G106" s="415" t="s">
        <v>1317</v>
      </c>
      <c r="H106" s="415"/>
      <c r="I106" s="415" t="s">
        <v>1318</v>
      </c>
      <c r="J106" s="415"/>
      <c r="K106" s="415" t="s">
        <v>1319</v>
      </c>
      <c r="L106" s="415"/>
      <c r="M106" s="416" t="s">
        <v>1320</v>
      </c>
      <c r="N106" s="837"/>
      <c r="O106" s="837"/>
      <c r="P106" s="837"/>
      <c r="Q106" s="837"/>
    </row>
    <row r="107" spans="1:17" x14ac:dyDescent="0.2">
      <c r="A107" s="1281" t="s">
        <v>90</v>
      </c>
      <c r="B107" s="1269"/>
      <c r="C107" s="134" t="s">
        <v>691</v>
      </c>
      <c r="D107" s="291">
        <v>1.54</v>
      </c>
      <c r="E107" s="270">
        <v>2.09</v>
      </c>
      <c r="F107" s="270">
        <v>2.93</v>
      </c>
      <c r="G107" s="270">
        <v>4.33</v>
      </c>
      <c r="H107" s="103"/>
      <c r="I107" s="270">
        <v>4.7699999999999996</v>
      </c>
      <c r="J107" s="103"/>
      <c r="K107" s="270">
        <v>6.71</v>
      </c>
      <c r="L107" s="103"/>
      <c r="M107" s="251">
        <v>8.7100000000000009</v>
      </c>
      <c r="N107" s="837"/>
      <c r="O107" s="837"/>
      <c r="P107" s="837"/>
      <c r="Q107" s="837"/>
    </row>
    <row r="108" spans="1:17" x14ac:dyDescent="0.2">
      <c r="A108" s="1262" t="s">
        <v>91</v>
      </c>
      <c r="B108" s="1263"/>
      <c r="C108" s="88" t="s">
        <v>691</v>
      </c>
      <c r="D108" s="292">
        <v>1.2</v>
      </c>
      <c r="E108" s="273">
        <v>1.51</v>
      </c>
      <c r="F108" s="273">
        <v>2.11</v>
      </c>
      <c r="G108" s="273">
        <v>3.15</v>
      </c>
      <c r="H108" s="105"/>
      <c r="I108" s="273">
        <v>3.65</v>
      </c>
      <c r="J108" s="105"/>
      <c r="K108" s="273">
        <v>4.91</v>
      </c>
      <c r="L108" s="105"/>
      <c r="M108" s="255">
        <v>6.38</v>
      </c>
      <c r="N108" s="837"/>
      <c r="O108" s="837"/>
      <c r="P108" s="837"/>
      <c r="Q108" s="837"/>
    </row>
    <row r="109" spans="1:17" x14ac:dyDescent="0.2">
      <c r="A109" s="1262" t="s">
        <v>92</v>
      </c>
      <c r="B109" s="1263"/>
      <c r="C109" s="88" t="s">
        <v>691</v>
      </c>
      <c r="D109" s="292">
        <v>2.14</v>
      </c>
      <c r="E109" s="273">
        <v>2.79</v>
      </c>
      <c r="F109" s="273">
        <v>3.81</v>
      </c>
      <c r="G109" s="273">
        <v>5.63</v>
      </c>
      <c r="H109" s="105"/>
      <c r="I109" s="273">
        <v>6.36</v>
      </c>
      <c r="J109" s="105"/>
      <c r="K109" s="273">
        <v>7.83</v>
      </c>
      <c r="L109" s="105"/>
      <c r="M109" s="532">
        <v>11.1</v>
      </c>
      <c r="N109" s="837"/>
      <c r="O109" s="837"/>
      <c r="P109" s="837"/>
      <c r="Q109" s="837"/>
    </row>
    <row r="110" spans="1:17" ht="13.5" thickBot="1" x14ac:dyDescent="0.25">
      <c r="A110" s="1886" t="s">
        <v>698</v>
      </c>
      <c r="B110" s="1887"/>
      <c r="C110" s="115" t="s">
        <v>676</v>
      </c>
      <c r="D110" s="145">
        <f>'Интерактивный прайс-лист'!$F$26*VLOOKUP(D106,last!$B$1:$C$1706,2,0)</f>
        <v>819</v>
      </c>
      <c r="E110" s="71">
        <f>'Интерактивный прайс-лист'!$F$26*VLOOKUP(E106,last!$B$1:$C$1706,2,0)</f>
        <v>880</v>
      </c>
      <c r="F110" s="71">
        <f>'Интерактивный прайс-лист'!$F$26*VLOOKUP(F106,last!$B$1:$C$1706,2,0)</f>
        <v>943</v>
      </c>
      <c r="G110" s="71">
        <f>'Интерактивный прайс-лист'!$F$26*VLOOKUP(G106,last!$B$1:$C$1706,2,0)</f>
        <v>1044</v>
      </c>
      <c r="H110" s="71"/>
      <c r="I110" s="71">
        <f>'Интерактивный прайс-лист'!$F$26*VLOOKUP(I106,last!$B$1:$C$1706,2,0)</f>
        <v>1105</v>
      </c>
      <c r="J110" s="71"/>
      <c r="K110" s="71">
        <f>'Интерактивный прайс-лист'!$F$26*VLOOKUP(K106,last!$B$1:$C$1706,2,0)</f>
        <v>1377</v>
      </c>
      <c r="L110" s="71"/>
      <c r="M110" s="72">
        <f>'Интерактивный прайс-лист'!$F$26*VLOOKUP(M106,last!$B$1:$C$1706,2,0)</f>
        <v>1490</v>
      </c>
      <c r="N110" s="837"/>
      <c r="O110" s="837"/>
      <c r="P110" s="837"/>
      <c r="Q110" s="837"/>
    </row>
    <row r="111" spans="1:17" ht="13.5" thickBot="1" x14ac:dyDescent="0.25">
      <c r="A111" s="837"/>
      <c r="B111" s="837"/>
      <c r="C111" s="931"/>
      <c r="D111" s="931"/>
      <c r="E111" s="837"/>
      <c r="F111" s="837"/>
      <c r="G111" s="837"/>
      <c r="H111" s="837"/>
      <c r="I111" s="837"/>
      <c r="J111" s="837"/>
      <c r="K111" s="837"/>
      <c r="L111" s="837"/>
      <c r="M111" s="837"/>
      <c r="N111" s="837"/>
      <c r="O111" s="837"/>
      <c r="P111" s="837"/>
      <c r="Q111" s="837"/>
    </row>
    <row r="112" spans="1:17" ht="13.5" thickBot="1" x14ac:dyDescent="0.25">
      <c r="A112" s="1696" t="s">
        <v>1321</v>
      </c>
      <c r="B112" s="1871"/>
      <c r="C112" s="1872"/>
      <c r="D112" s="420" t="s">
        <v>1322</v>
      </c>
      <c r="E112" s="415" t="s">
        <v>1323</v>
      </c>
      <c r="F112" s="415" t="s">
        <v>1324</v>
      </c>
      <c r="G112" s="415" t="s">
        <v>1325</v>
      </c>
      <c r="H112" s="415"/>
      <c r="I112" s="415" t="s">
        <v>1326</v>
      </c>
      <c r="J112" s="415"/>
      <c r="K112" s="415" t="s">
        <v>1327</v>
      </c>
      <c r="L112" s="415"/>
      <c r="M112" s="416" t="s">
        <v>1328</v>
      </c>
      <c r="N112" s="837"/>
      <c r="O112" s="837"/>
      <c r="P112" s="837"/>
      <c r="Q112" s="837"/>
    </row>
    <row r="113" spans="1:17" x14ac:dyDescent="0.2">
      <c r="A113" s="1281" t="s">
        <v>90</v>
      </c>
      <c r="B113" s="1269"/>
      <c r="C113" s="134" t="s">
        <v>691</v>
      </c>
      <c r="D113" s="144">
        <v>1.5</v>
      </c>
      <c r="E113" s="103">
        <v>1.79</v>
      </c>
      <c r="F113" s="103">
        <v>2.87</v>
      </c>
      <c r="G113" s="103">
        <v>4.26</v>
      </c>
      <c r="H113" s="103"/>
      <c r="I113" s="103">
        <v>4.67</v>
      </c>
      <c r="J113" s="103"/>
      <c r="K113" s="103">
        <v>6.64</v>
      </c>
      <c r="L113" s="103"/>
      <c r="M113" s="104">
        <v>8.5500000000000007</v>
      </c>
      <c r="N113" s="837"/>
      <c r="O113" s="837"/>
      <c r="P113" s="837"/>
      <c r="Q113" s="837"/>
    </row>
    <row r="114" spans="1:17" x14ac:dyDescent="0.2">
      <c r="A114" s="1262" t="s">
        <v>91</v>
      </c>
      <c r="B114" s="1263"/>
      <c r="C114" s="88" t="s">
        <v>691</v>
      </c>
      <c r="D114" s="160">
        <v>1.17</v>
      </c>
      <c r="E114" s="105">
        <v>1.46</v>
      </c>
      <c r="F114" s="105">
        <v>2.0699999999999998</v>
      </c>
      <c r="G114" s="105">
        <v>3.09</v>
      </c>
      <c r="H114" s="105"/>
      <c r="I114" s="105">
        <v>3.57</v>
      </c>
      <c r="J114" s="105"/>
      <c r="K114" s="105">
        <v>4.8499999999999996</v>
      </c>
      <c r="L114" s="105"/>
      <c r="M114" s="106">
        <v>6.26</v>
      </c>
      <c r="N114" s="837"/>
      <c r="O114" s="837"/>
      <c r="P114" s="837"/>
      <c r="Q114" s="837"/>
    </row>
    <row r="115" spans="1:17" x14ac:dyDescent="0.2">
      <c r="A115" s="1262" t="s">
        <v>92</v>
      </c>
      <c r="B115" s="1263"/>
      <c r="C115" s="88" t="s">
        <v>691</v>
      </c>
      <c r="D115" s="160">
        <v>2.23</v>
      </c>
      <c r="E115" s="105">
        <v>2.0699999999999998</v>
      </c>
      <c r="F115" s="105">
        <v>2.91</v>
      </c>
      <c r="G115" s="105">
        <v>4.51</v>
      </c>
      <c r="H115" s="105"/>
      <c r="I115" s="105">
        <v>4.67</v>
      </c>
      <c r="J115" s="105"/>
      <c r="K115" s="105">
        <v>7.91</v>
      </c>
      <c r="L115" s="105"/>
      <c r="M115" s="106">
        <v>9.3000000000000007</v>
      </c>
      <c r="N115" s="837"/>
      <c r="O115" s="837"/>
      <c r="P115" s="837"/>
      <c r="Q115" s="837"/>
    </row>
    <row r="116" spans="1:17" ht="13.5" thickBot="1" x14ac:dyDescent="0.25">
      <c r="A116" s="1886" t="s">
        <v>698</v>
      </c>
      <c r="B116" s="1887"/>
      <c r="C116" s="115" t="s">
        <v>676</v>
      </c>
      <c r="D116" s="145">
        <f>'Интерактивный прайс-лист'!$F$26*VLOOKUP(D112,last!$B$1:$C$1706,2,0)</f>
        <v>538</v>
      </c>
      <c r="E116" s="71">
        <f>'Интерактивный прайс-лист'!$F$26*VLOOKUP(E112,last!$B$1:$C$1706,2,0)</f>
        <v>607</v>
      </c>
      <c r="F116" s="71">
        <f>'Интерактивный прайс-лист'!$F$26*VLOOKUP(F112,last!$B$1:$C$1706,2,0)</f>
        <v>667</v>
      </c>
      <c r="G116" s="71">
        <f>'Интерактивный прайс-лист'!$F$26*VLOOKUP(G112,last!$B$1:$C$1706,2,0)</f>
        <v>759</v>
      </c>
      <c r="H116" s="71"/>
      <c r="I116" s="71">
        <f>'Интерактивный прайс-лист'!$F$26*VLOOKUP(I112,last!$B$1:$C$1706,2,0)</f>
        <v>820</v>
      </c>
      <c r="J116" s="71"/>
      <c r="K116" s="71">
        <f>'Интерактивный прайс-лист'!$F$26*VLOOKUP(K112,last!$B$1:$C$1706,2,0)</f>
        <v>1092</v>
      </c>
      <c r="L116" s="71"/>
      <c r="M116" s="72">
        <f>'Интерактивный прайс-лист'!$F$26*VLOOKUP(M112,last!$B$1:$C$1706,2,0)</f>
        <v>1216</v>
      </c>
      <c r="N116" s="837"/>
      <c r="O116" s="837"/>
      <c r="P116" s="837"/>
      <c r="Q116" s="837"/>
    </row>
    <row r="117" spans="1:17" ht="13.5" thickBot="1" x14ac:dyDescent="0.25">
      <c r="A117" s="837"/>
      <c r="B117" s="837"/>
      <c r="C117" s="931"/>
      <c r="D117" s="931"/>
      <c r="E117" s="837"/>
      <c r="F117" s="837"/>
      <c r="G117" s="837"/>
      <c r="H117" s="837"/>
      <c r="I117" s="837"/>
      <c r="J117" s="837"/>
      <c r="K117" s="837"/>
      <c r="L117" s="837"/>
      <c r="M117" s="837"/>
      <c r="N117" s="837"/>
      <c r="O117" s="837"/>
      <c r="P117" s="837"/>
      <c r="Q117" s="837"/>
    </row>
    <row r="118" spans="1:17" ht="13.5" thickBot="1" x14ac:dyDescent="0.25">
      <c r="A118" s="1696" t="s">
        <v>1329</v>
      </c>
      <c r="B118" s="1871"/>
      <c r="C118" s="1872"/>
      <c r="D118" s="420" t="s">
        <v>1330</v>
      </c>
      <c r="E118" s="415" t="s">
        <v>1331</v>
      </c>
      <c r="F118" s="415" t="s">
        <v>1332</v>
      </c>
      <c r="G118" s="415" t="s">
        <v>1333</v>
      </c>
      <c r="H118" s="415"/>
      <c r="I118" s="415" t="s">
        <v>1334</v>
      </c>
      <c r="J118" s="415"/>
      <c r="K118" s="415" t="s">
        <v>1335</v>
      </c>
      <c r="L118" s="415"/>
      <c r="M118" s="416" t="s">
        <v>1336</v>
      </c>
      <c r="N118" s="837"/>
      <c r="O118" s="837"/>
      <c r="P118" s="837"/>
      <c r="Q118" s="837"/>
    </row>
    <row r="119" spans="1:17" x14ac:dyDescent="0.2">
      <c r="A119" s="1281" t="s">
        <v>90</v>
      </c>
      <c r="B119" s="1269"/>
      <c r="C119" s="134" t="s">
        <v>691</v>
      </c>
      <c r="D119" s="144">
        <v>1.5</v>
      </c>
      <c r="E119" s="103">
        <v>1.79</v>
      </c>
      <c r="F119" s="103">
        <v>2.87</v>
      </c>
      <c r="G119" s="103">
        <v>4.26</v>
      </c>
      <c r="H119" s="103"/>
      <c r="I119" s="103">
        <v>4.67</v>
      </c>
      <c r="J119" s="103"/>
      <c r="K119" s="103">
        <v>6.64</v>
      </c>
      <c r="L119" s="103"/>
      <c r="M119" s="104">
        <v>8.5500000000000007</v>
      </c>
      <c r="N119" s="837"/>
      <c r="O119" s="837"/>
      <c r="P119" s="837"/>
      <c r="Q119" s="837"/>
    </row>
    <row r="120" spans="1:17" x14ac:dyDescent="0.2">
      <c r="A120" s="1262" t="s">
        <v>91</v>
      </c>
      <c r="B120" s="1263"/>
      <c r="C120" s="88" t="s">
        <v>691</v>
      </c>
      <c r="D120" s="160">
        <v>1.17</v>
      </c>
      <c r="E120" s="105">
        <v>1.46</v>
      </c>
      <c r="F120" s="105">
        <v>2.0699999999999998</v>
      </c>
      <c r="G120" s="105">
        <v>3.09</v>
      </c>
      <c r="H120" s="105"/>
      <c r="I120" s="105">
        <v>3.57</v>
      </c>
      <c r="J120" s="105"/>
      <c r="K120" s="105">
        <v>4.8499999999999996</v>
      </c>
      <c r="L120" s="105"/>
      <c r="M120" s="106">
        <v>6.26</v>
      </c>
      <c r="N120" s="837"/>
      <c r="O120" s="837"/>
      <c r="P120" s="837"/>
      <c r="Q120" s="837"/>
    </row>
    <row r="121" spans="1:17" x14ac:dyDescent="0.2">
      <c r="A121" s="1262" t="s">
        <v>92</v>
      </c>
      <c r="B121" s="1263"/>
      <c r="C121" s="88" t="s">
        <v>691</v>
      </c>
      <c r="D121" s="160">
        <v>2.23</v>
      </c>
      <c r="E121" s="105">
        <v>2.0699999999999998</v>
      </c>
      <c r="F121" s="105">
        <v>2.91</v>
      </c>
      <c r="G121" s="105">
        <v>4.51</v>
      </c>
      <c r="H121" s="105"/>
      <c r="I121" s="105">
        <v>4.67</v>
      </c>
      <c r="J121" s="105"/>
      <c r="K121" s="105">
        <v>7.91</v>
      </c>
      <c r="L121" s="105"/>
      <c r="M121" s="106">
        <v>9.3000000000000007</v>
      </c>
      <c r="N121" s="837"/>
      <c r="O121" s="837"/>
      <c r="P121" s="837"/>
      <c r="Q121" s="837"/>
    </row>
    <row r="122" spans="1:17" ht="13.5" thickBot="1" x14ac:dyDescent="0.25">
      <c r="A122" s="1886" t="s">
        <v>698</v>
      </c>
      <c r="B122" s="1887"/>
      <c r="C122" s="115" t="s">
        <v>676</v>
      </c>
      <c r="D122" s="145">
        <f>'Интерактивный прайс-лист'!$F$26*VLOOKUP(D118,last!$B$1:$C$1706,2,0)</f>
        <v>1278</v>
      </c>
      <c r="E122" s="71">
        <f>'Интерактивный прайс-лист'!$F$26*VLOOKUP(E118,last!$B$1:$C$1706,2,0)</f>
        <v>1335</v>
      </c>
      <c r="F122" s="71">
        <f>'Интерактивный прайс-лист'!$F$26*VLOOKUP(F118,last!$B$1:$C$1706,2,0)</f>
        <v>1405</v>
      </c>
      <c r="G122" s="71">
        <f>'Интерактивный прайс-лист'!$F$26*VLOOKUP(G118,last!$B$1:$C$1706,2,0)</f>
        <v>1521</v>
      </c>
      <c r="H122" s="71"/>
      <c r="I122" s="71">
        <f>'Интерактивный прайс-лист'!$F$26*VLOOKUP(I118,last!$B$1:$C$1706,2,0)</f>
        <v>1581</v>
      </c>
      <c r="J122" s="71"/>
      <c r="K122" s="71">
        <f>'Интерактивный прайс-лист'!$F$26*VLOOKUP(K118,last!$B$1:$C$1706,2,0)</f>
        <v>1883</v>
      </c>
      <c r="L122" s="71"/>
      <c r="M122" s="72">
        <f>'Интерактивный прайс-лист'!$F$26*VLOOKUP(M118,last!$B$1:$C$1706,2,0)</f>
        <v>1996</v>
      </c>
      <c r="N122" s="837"/>
      <c r="O122" s="837"/>
      <c r="P122" s="837"/>
      <c r="Q122" s="837"/>
    </row>
    <row r="123" spans="1:17" x14ac:dyDescent="0.2">
      <c r="A123" s="837"/>
      <c r="B123" s="837"/>
      <c r="C123" s="931"/>
      <c r="D123" s="931"/>
      <c r="E123" s="837"/>
      <c r="F123" s="837"/>
      <c r="G123" s="837"/>
      <c r="H123" s="837"/>
      <c r="I123" s="837"/>
      <c r="J123" s="837"/>
      <c r="K123" s="837"/>
      <c r="L123" s="837"/>
      <c r="M123" s="837"/>
      <c r="N123" s="837"/>
      <c r="O123" s="837"/>
      <c r="P123" s="837"/>
      <c r="Q123" s="837"/>
    </row>
    <row r="124" spans="1:17" x14ac:dyDescent="0.2">
      <c r="A124" s="837"/>
      <c r="B124" s="837"/>
      <c r="C124" s="931"/>
      <c r="D124" s="931"/>
      <c r="E124" s="837"/>
      <c r="F124" s="837"/>
      <c r="G124" s="837"/>
      <c r="H124" s="837"/>
      <c r="I124" s="837"/>
      <c r="J124" s="837"/>
      <c r="K124" s="837"/>
      <c r="L124" s="837"/>
      <c r="M124" s="837"/>
      <c r="N124" s="837"/>
      <c r="O124" s="837"/>
      <c r="P124" s="837"/>
      <c r="Q124" s="837"/>
    </row>
    <row r="125" spans="1:17" ht="24" customHeight="1" thickBot="1" x14ac:dyDescent="0.25">
      <c r="A125" s="1876" t="s">
        <v>94</v>
      </c>
      <c r="B125" s="1876"/>
      <c r="C125" s="1876"/>
      <c r="D125" s="931"/>
      <c r="E125" s="837"/>
      <c r="F125" s="837"/>
      <c r="G125" s="837"/>
      <c r="H125" s="837"/>
      <c r="I125" s="837"/>
      <c r="J125" s="837"/>
      <c r="K125" s="837"/>
      <c r="L125" s="837"/>
      <c r="M125" s="837"/>
      <c r="N125" s="837"/>
      <c r="O125" s="837"/>
      <c r="P125" s="837"/>
      <c r="Q125" s="837"/>
    </row>
    <row r="126" spans="1:17" ht="13.5" thickBot="1" x14ac:dyDescent="0.25">
      <c r="A126" s="1888" t="s">
        <v>1337</v>
      </c>
      <c r="B126" s="1889"/>
      <c r="C126" s="1896"/>
      <c r="D126" s="415"/>
      <c r="E126" s="415" t="s">
        <v>1338</v>
      </c>
      <c r="F126" s="415" t="s">
        <v>1339</v>
      </c>
      <c r="G126" s="415" t="s">
        <v>1340</v>
      </c>
      <c r="H126" s="415" t="s">
        <v>1341</v>
      </c>
      <c r="I126" s="416" t="s">
        <v>1342</v>
      </c>
      <c r="J126" s="837"/>
      <c r="K126" s="837"/>
      <c r="L126" s="837"/>
      <c r="M126" s="837"/>
      <c r="N126" s="837"/>
      <c r="O126" s="837"/>
      <c r="P126" s="837"/>
      <c r="Q126" s="837"/>
    </row>
    <row r="127" spans="1:17" x14ac:dyDescent="0.2">
      <c r="A127" s="1281" t="s">
        <v>90</v>
      </c>
      <c r="B127" s="1269"/>
      <c r="C127" s="290" t="s">
        <v>691</v>
      </c>
      <c r="D127" s="270"/>
      <c r="E127" s="270">
        <v>2.34</v>
      </c>
      <c r="F127" s="270">
        <v>2.78</v>
      </c>
      <c r="G127" s="270">
        <v>3.22</v>
      </c>
      <c r="H127" s="270">
        <v>4.54</v>
      </c>
      <c r="I127" s="251">
        <v>5.28</v>
      </c>
      <c r="J127" s="837"/>
      <c r="K127" s="837"/>
      <c r="L127" s="837"/>
      <c r="M127" s="837"/>
      <c r="N127" s="837"/>
      <c r="O127" s="837"/>
      <c r="P127" s="837"/>
      <c r="Q127" s="837"/>
    </row>
    <row r="128" spans="1:17" x14ac:dyDescent="0.2">
      <c r="A128" s="1262" t="s">
        <v>91</v>
      </c>
      <c r="B128" s="1263"/>
      <c r="C128" s="232" t="s">
        <v>691</v>
      </c>
      <c r="D128" s="273"/>
      <c r="E128" s="273">
        <v>1.74</v>
      </c>
      <c r="F128" s="273">
        <v>2.0299999999999998</v>
      </c>
      <c r="G128" s="273">
        <v>2.35</v>
      </c>
      <c r="H128" s="273">
        <v>3.65</v>
      </c>
      <c r="I128" s="255">
        <v>4.33</v>
      </c>
      <c r="J128" s="837"/>
      <c r="K128" s="837"/>
      <c r="L128" s="837"/>
      <c r="M128" s="837"/>
      <c r="N128" s="837"/>
      <c r="O128" s="837"/>
      <c r="P128" s="837"/>
      <c r="Q128" s="837"/>
    </row>
    <row r="129" spans="1:17" x14ac:dyDescent="0.2">
      <c r="A129" s="1262" t="s">
        <v>92</v>
      </c>
      <c r="B129" s="1263"/>
      <c r="C129" s="232" t="s">
        <v>691</v>
      </c>
      <c r="D129" s="273"/>
      <c r="E129" s="273">
        <v>3.02</v>
      </c>
      <c r="F129" s="273">
        <v>3.75</v>
      </c>
      <c r="G129" s="273">
        <v>4.0999999999999996</v>
      </c>
      <c r="H129" s="273">
        <v>6.01</v>
      </c>
      <c r="I129" s="255">
        <v>6.74</v>
      </c>
      <c r="J129" s="837"/>
      <c r="K129" s="837"/>
      <c r="L129" s="837"/>
      <c r="M129" s="837"/>
      <c r="N129" s="837"/>
      <c r="O129" s="837"/>
      <c r="P129" s="837"/>
      <c r="Q129" s="837"/>
    </row>
    <row r="130" spans="1:17" ht="13.5" thickBot="1" x14ac:dyDescent="0.25">
      <c r="A130" s="1879" t="s">
        <v>698</v>
      </c>
      <c r="B130" s="1880"/>
      <c r="C130" s="417" t="s">
        <v>676</v>
      </c>
      <c r="D130" s="71"/>
      <c r="E130" s="71">
        <f>'Интерактивный прайс-лист'!$F$26*VLOOKUP(E126,last!$B$1:$C$1706,2,0)</f>
        <v>559</v>
      </c>
      <c r="F130" s="71">
        <f>'Интерактивный прайс-лист'!$F$26*VLOOKUP(F126,last!$B$1:$C$1706,2,0)</f>
        <v>630</v>
      </c>
      <c r="G130" s="71">
        <f>'Интерактивный прайс-лист'!$F$26*VLOOKUP(G126,last!$B$1:$C$1706,2,0)</f>
        <v>639</v>
      </c>
      <c r="H130" s="71">
        <f>'Интерактивный прайс-лист'!$F$26*VLOOKUP(H126,last!$B$1:$C$1706,2,0)</f>
        <v>865</v>
      </c>
      <c r="I130" s="72">
        <f>'Интерактивный прайс-лист'!$F$26*VLOOKUP(I126,last!$B$1:$C$1706,2,0)</f>
        <v>882</v>
      </c>
      <c r="J130" s="837"/>
      <c r="K130" s="837"/>
      <c r="L130" s="837"/>
      <c r="M130" s="837"/>
      <c r="N130" s="837"/>
      <c r="O130" s="837"/>
      <c r="P130" s="837"/>
      <c r="Q130" s="837"/>
    </row>
    <row r="131" spans="1:17" x14ac:dyDescent="0.2">
      <c r="A131" s="837"/>
      <c r="B131" s="837"/>
      <c r="C131" s="931"/>
      <c r="D131" s="931"/>
      <c r="E131" s="837"/>
      <c r="F131" s="837"/>
      <c r="G131" s="837"/>
      <c r="H131" s="837"/>
      <c r="I131" s="837"/>
      <c r="J131" s="837"/>
      <c r="K131" s="837"/>
      <c r="L131" s="837"/>
      <c r="M131" s="837"/>
      <c r="N131" s="837"/>
      <c r="O131" s="837"/>
      <c r="P131" s="837"/>
      <c r="Q131" s="837"/>
    </row>
    <row r="132" spans="1:17" x14ac:dyDescent="0.2">
      <c r="A132" s="837"/>
      <c r="B132" s="837"/>
      <c r="C132" s="931"/>
      <c r="D132" s="931"/>
      <c r="E132" s="837"/>
      <c r="F132" s="837"/>
      <c r="G132" s="837"/>
      <c r="H132" s="837"/>
      <c r="I132" s="837"/>
      <c r="J132" s="837"/>
      <c r="K132" s="837"/>
      <c r="L132" s="837"/>
      <c r="M132" s="837"/>
      <c r="N132" s="837"/>
      <c r="O132" s="837"/>
      <c r="P132" s="837"/>
      <c r="Q132" s="837"/>
    </row>
    <row r="133" spans="1:17" ht="24" customHeight="1" thickBot="1" x14ac:dyDescent="0.25">
      <c r="A133" s="1876" t="s">
        <v>95</v>
      </c>
      <c r="B133" s="1876"/>
      <c r="C133" s="1876"/>
      <c r="D133" s="931"/>
      <c r="E133" s="837"/>
      <c r="F133" s="837"/>
      <c r="G133" s="837"/>
      <c r="H133" s="837"/>
      <c r="I133" s="837"/>
      <c r="J133" s="837"/>
      <c r="K133" s="837"/>
      <c r="L133" s="837"/>
      <c r="M133" s="837"/>
      <c r="N133" s="837"/>
      <c r="O133" s="837"/>
      <c r="P133" s="837"/>
      <c r="Q133" s="837"/>
    </row>
    <row r="134" spans="1:17" x14ac:dyDescent="0.2">
      <c r="A134" s="1881" t="s">
        <v>1429</v>
      </c>
      <c r="B134" s="1882"/>
      <c r="C134" s="1883"/>
      <c r="D134" s="307"/>
      <c r="E134" s="307" t="s">
        <v>1343</v>
      </c>
      <c r="F134" s="307" t="s">
        <v>1344</v>
      </c>
      <c r="G134" s="307" t="s">
        <v>1345</v>
      </c>
      <c r="H134" s="887" t="s">
        <v>1349</v>
      </c>
      <c r="I134" s="837"/>
      <c r="J134" s="837"/>
      <c r="K134" s="837"/>
      <c r="L134" s="837"/>
      <c r="M134" s="837"/>
      <c r="N134" s="837"/>
      <c r="O134" s="837"/>
      <c r="P134" s="837"/>
      <c r="Q134" s="837"/>
    </row>
    <row r="135" spans="1:17" ht="13.5" thickBot="1" x14ac:dyDescent="0.25">
      <c r="A135" s="1583" t="s">
        <v>716</v>
      </c>
      <c r="B135" s="1894"/>
      <c r="C135" s="1895"/>
      <c r="D135" s="421"/>
      <c r="E135" s="421" t="s">
        <v>172</v>
      </c>
      <c r="F135" s="421" t="s">
        <v>172</v>
      </c>
      <c r="G135" s="421" t="s">
        <v>172</v>
      </c>
      <c r="H135" s="543" t="s">
        <v>172</v>
      </c>
      <c r="I135" s="837"/>
      <c r="J135" s="837"/>
      <c r="K135" s="837"/>
      <c r="L135" s="837"/>
      <c r="M135" s="837"/>
      <c r="N135" s="837"/>
      <c r="O135" s="837"/>
      <c r="P135" s="837"/>
      <c r="Q135" s="837"/>
    </row>
    <row r="136" spans="1:17" x14ac:dyDescent="0.2">
      <c r="A136" s="1281" t="s">
        <v>90</v>
      </c>
      <c r="B136" s="1269"/>
      <c r="C136" s="290" t="s">
        <v>691</v>
      </c>
      <c r="D136" s="229"/>
      <c r="E136" s="229">
        <v>2.34</v>
      </c>
      <c r="F136" s="229">
        <v>4.0999999999999996</v>
      </c>
      <c r="G136" s="229">
        <v>4.25</v>
      </c>
      <c r="H136" s="888">
        <v>4.25</v>
      </c>
      <c r="I136" s="837"/>
      <c r="J136" s="837"/>
      <c r="K136" s="837"/>
      <c r="L136" s="837"/>
      <c r="M136" s="837"/>
      <c r="N136" s="837"/>
      <c r="O136" s="837"/>
      <c r="P136" s="837"/>
      <c r="Q136" s="837"/>
    </row>
    <row r="137" spans="1:17" x14ac:dyDescent="0.2">
      <c r="A137" s="1262" t="s">
        <v>91</v>
      </c>
      <c r="B137" s="1263"/>
      <c r="C137" s="232" t="s">
        <v>691</v>
      </c>
      <c r="D137" s="273"/>
      <c r="E137" s="273">
        <v>1.97</v>
      </c>
      <c r="F137" s="231">
        <v>3.06</v>
      </c>
      <c r="G137" s="231">
        <v>3.24</v>
      </c>
      <c r="H137" s="889">
        <v>3.24</v>
      </c>
      <c r="I137" s="837"/>
      <c r="J137" s="837"/>
      <c r="K137" s="837"/>
      <c r="L137" s="837"/>
      <c r="M137" s="837"/>
      <c r="N137" s="837"/>
      <c r="O137" s="837"/>
      <c r="P137" s="837"/>
      <c r="Q137" s="837"/>
    </row>
    <row r="138" spans="1:17" x14ac:dyDescent="0.2">
      <c r="A138" s="1262" t="s">
        <v>92</v>
      </c>
      <c r="B138" s="1263"/>
      <c r="C138" s="232" t="s">
        <v>691</v>
      </c>
      <c r="D138" s="231"/>
      <c r="E138" s="231">
        <v>3.22</v>
      </c>
      <c r="F138" s="231">
        <v>5.12</v>
      </c>
      <c r="G138" s="231">
        <v>5.42</v>
      </c>
      <c r="H138" s="889">
        <v>5.42</v>
      </c>
      <c r="I138" s="837"/>
      <c r="J138" s="837"/>
      <c r="K138" s="837"/>
      <c r="L138" s="837"/>
      <c r="M138" s="837"/>
      <c r="N138" s="837"/>
      <c r="O138" s="837"/>
      <c r="P138" s="837"/>
      <c r="Q138" s="837"/>
    </row>
    <row r="139" spans="1:17" x14ac:dyDescent="0.2">
      <c r="A139" s="1884" t="s">
        <v>96</v>
      </c>
      <c r="B139" s="1885"/>
      <c r="C139" s="232" t="s">
        <v>676</v>
      </c>
      <c r="D139" s="68"/>
      <c r="E139" s="68">
        <f>'Интерактивный прайс-лист'!$F$26*VLOOKUP(E134,last!$B$1:$C$1706,2,0)</f>
        <v>1333</v>
      </c>
      <c r="F139" s="68">
        <f>'Интерактивный прайс-лист'!$F$26*VLOOKUP(F134,last!$B$1:$C$1706,2,0)</f>
        <v>1440</v>
      </c>
      <c r="G139" s="68">
        <f>'Интерактивный прайс-лист'!$F$26*VLOOKUP(G134,last!$B$1:$C$1706,2,0)</f>
        <v>1574</v>
      </c>
      <c r="H139" s="513">
        <f>'Интерактивный прайс-лист'!$F$26*VLOOKUP(H134,last!$B$1:$C$1706,2,0)</f>
        <v>1708</v>
      </c>
      <c r="I139" s="837"/>
      <c r="J139" s="837"/>
      <c r="K139" s="837"/>
      <c r="L139" s="837"/>
      <c r="M139" s="837"/>
      <c r="N139" s="837"/>
      <c r="O139" s="837"/>
      <c r="P139" s="837"/>
      <c r="Q139" s="837"/>
    </row>
    <row r="140" spans="1:17" x14ac:dyDescent="0.2">
      <c r="A140" s="1884" t="s">
        <v>716</v>
      </c>
      <c r="B140" s="1885"/>
      <c r="C140" s="232" t="s">
        <v>676</v>
      </c>
      <c r="D140" s="68"/>
      <c r="E140" s="68">
        <f>'Интерактивный прайс-лист'!$F$26*VLOOKUP(E135,last!$B$1:$C$1706,2,0)</f>
        <v>494</v>
      </c>
      <c r="F140" s="68">
        <f>'Интерактивный прайс-лист'!$F$26*VLOOKUP(F135,last!$B$1:$C$1706,2,0)</f>
        <v>494</v>
      </c>
      <c r="G140" s="68">
        <f>'Интерактивный прайс-лист'!$F$26*VLOOKUP(G135,last!$B$1:$C$1706,2,0)</f>
        <v>494</v>
      </c>
      <c r="H140" s="513">
        <f>'Интерактивный прайс-лист'!$F$26*VLOOKUP(H135,last!$B$1:$C$1706,2,0)</f>
        <v>494</v>
      </c>
      <c r="I140" s="837"/>
      <c r="J140" s="837"/>
      <c r="K140" s="837"/>
      <c r="L140" s="837"/>
      <c r="M140" s="837"/>
      <c r="N140" s="837"/>
      <c r="O140" s="837"/>
      <c r="P140" s="837"/>
      <c r="Q140" s="837"/>
    </row>
    <row r="141" spans="1:17" ht="13.5" thickBot="1" x14ac:dyDescent="0.25">
      <c r="A141" s="1879" t="s">
        <v>715</v>
      </c>
      <c r="B141" s="1880"/>
      <c r="C141" s="407" t="s">
        <v>676</v>
      </c>
      <c r="D141" s="71"/>
      <c r="E141" s="71">
        <f>SUM(E139:E140)</f>
        <v>1827</v>
      </c>
      <c r="F141" s="71">
        <f>SUM(F139:F140)</f>
        <v>1934</v>
      </c>
      <c r="G141" s="71">
        <f>SUM(G139:G140)</f>
        <v>2068</v>
      </c>
      <c r="H141" s="544">
        <f>SUM(H139:H140)</f>
        <v>2202</v>
      </c>
      <c r="I141" s="837"/>
      <c r="J141" s="837"/>
      <c r="K141" s="837"/>
      <c r="L141" s="837"/>
      <c r="M141" s="837"/>
      <c r="N141" s="837"/>
      <c r="O141" s="837"/>
      <c r="P141" s="837"/>
      <c r="Q141" s="837"/>
    </row>
    <row r="142" spans="1:17" x14ac:dyDescent="0.2">
      <c r="A142" s="837"/>
      <c r="B142" s="837"/>
      <c r="C142" s="931"/>
      <c r="D142" s="931"/>
      <c r="E142" s="931"/>
      <c r="F142" s="837"/>
      <c r="G142" s="837"/>
      <c r="H142" s="837"/>
      <c r="I142" s="837"/>
      <c r="J142" s="837"/>
      <c r="K142" s="837"/>
      <c r="L142" s="837"/>
      <c r="M142" s="837"/>
      <c r="N142" s="837"/>
      <c r="O142" s="837"/>
      <c r="P142" s="837"/>
      <c r="Q142" s="837"/>
    </row>
    <row r="143" spans="1:17" ht="13.5" thickBot="1" x14ac:dyDescent="0.25">
      <c r="A143" s="837"/>
      <c r="B143" s="837"/>
      <c r="C143" s="931"/>
      <c r="D143" s="931"/>
      <c r="E143" s="931"/>
      <c r="F143" s="837"/>
      <c r="G143" s="837"/>
      <c r="H143" s="837"/>
      <c r="I143" s="837"/>
      <c r="J143" s="837"/>
      <c r="K143" s="837"/>
      <c r="L143" s="837"/>
      <c r="M143" s="837"/>
      <c r="N143" s="837"/>
      <c r="O143" s="837"/>
      <c r="P143" s="837"/>
      <c r="Q143" s="837"/>
    </row>
    <row r="144" spans="1:17" x14ac:dyDescent="0.2">
      <c r="A144" s="1881" t="s">
        <v>1430</v>
      </c>
      <c r="B144" s="1882"/>
      <c r="C144" s="1883"/>
      <c r="D144" s="307"/>
      <c r="E144" s="307" t="s">
        <v>1346</v>
      </c>
      <c r="F144" s="307" t="s">
        <v>1347</v>
      </c>
      <c r="G144" s="307" t="s">
        <v>1348</v>
      </c>
      <c r="H144" s="887" t="s">
        <v>1425</v>
      </c>
      <c r="I144" s="837"/>
      <c r="J144" s="837"/>
      <c r="K144" s="837"/>
      <c r="L144" s="837"/>
      <c r="M144" s="837"/>
      <c r="N144" s="837"/>
      <c r="O144" s="837"/>
      <c r="P144" s="837"/>
      <c r="Q144" s="837"/>
    </row>
    <row r="145" spans="1:17" ht="13.5" thickBot="1" x14ac:dyDescent="0.25">
      <c r="A145" s="1583" t="s">
        <v>716</v>
      </c>
      <c r="B145" s="1894"/>
      <c r="C145" s="1895"/>
      <c r="D145" s="421"/>
      <c r="E145" s="421" t="s">
        <v>172</v>
      </c>
      <c r="F145" s="421" t="s">
        <v>172</v>
      </c>
      <c r="G145" s="421" t="s">
        <v>172</v>
      </c>
      <c r="H145" s="543" t="s">
        <v>172</v>
      </c>
      <c r="I145" s="837"/>
      <c r="J145" s="837"/>
      <c r="K145" s="837"/>
      <c r="L145" s="837"/>
      <c r="M145" s="837"/>
      <c r="N145" s="837"/>
      <c r="O145" s="837"/>
      <c r="P145" s="837"/>
      <c r="Q145" s="837"/>
    </row>
    <row r="146" spans="1:17" x14ac:dyDescent="0.2">
      <c r="A146" s="1281" t="s">
        <v>90</v>
      </c>
      <c r="B146" s="1269"/>
      <c r="C146" s="290" t="s">
        <v>691</v>
      </c>
      <c r="D146" s="229"/>
      <c r="E146" s="229">
        <v>2.34</v>
      </c>
      <c r="F146" s="229">
        <v>4.0999999999999996</v>
      </c>
      <c r="G146" s="229">
        <v>4.25</v>
      </c>
      <c r="H146" s="888">
        <v>4.25</v>
      </c>
      <c r="I146" s="837"/>
      <c r="J146" s="837"/>
      <c r="K146" s="837"/>
      <c r="L146" s="837"/>
      <c r="M146" s="837"/>
      <c r="N146" s="837"/>
      <c r="O146" s="837"/>
      <c r="P146" s="837"/>
      <c r="Q146" s="837"/>
    </row>
    <row r="147" spans="1:17" x14ac:dyDescent="0.2">
      <c r="A147" s="1262" t="s">
        <v>91</v>
      </c>
      <c r="B147" s="1263"/>
      <c r="C147" s="232" t="s">
        <v>691</v>
      </c>
      <c r="D147" s="273"/>
      <c r="E147" s="273">
        <v>1.97</v>
      </c>
      <c r="F147" s="231">
        <v>3.06</v>
      </c>
      <c r="G147" s="231">
        <v>3.24</v>
      </c>
      <c r="H147" s="889">
        <v>3.24</v>
      </c>
      <c r="I147" s="837"/>
      <c r="J147" s="837"/>
      <c r="K147" s="837"/>
      <c r="L147" s="837"/>
      <c r="M147" s="837"/>
      <c r="N147" s="837"/>
      <c r="O147" s="837"/>
      <c r="P147" s="837"/>
      <c r="Q147" s="837"/>
    </row>
    <row r="148" spans="1:17" x14ac:dyDescent="0.2">
      <c r="A148" s="1262" t="s">
        <v>92</v>
      </c>
      <c r="B148" s="1263"/>
      <c r="C148" s="232" t="s">
        <v>691</v>
      </c>
      <c r="D148" s="231"/>
      <c r="E148" s="231">
        <v>3.22</v>
      </c>
      <c r="F148" s="231">
        <v>5.12</v>
      </c>
      <c r="G148" s="231">
        <v>5.42</v>
      </c>
      <c r="H148" s="889">
        <v>5.42</v>
      </c>
      <c r="I148" s="837"/>
      <c r="J148" s="837"/>
      <c r="K148" s="837"/>
      <c r="L148" s="837"/>
      <c r="M148" s="837"/>
      <c r="N148" s="837"/>
      <c r="O148" s="837"/>
      <c r="P148" s="837"/>
      <c r="Q148" s="837"/>
    </row>
    <row r="149" spans="1:17" x14ac:dyDescent="0.2">
      <c r="A149" s="1884" t="s">
        <v>96</v>
      </c>
      <c r="B149" s="1885"/>
      <c r="C149" s="232" t="s">
        <v>676</v>
      </c>
      <c r="D149" s="68"/>
      <c r="E149" s="68">
        <f>'Интерактивный прайс-лист'!$F$26*VLOOKUP(E144,last!$B$1:$C$1706,2,0)</f>
        <v>1467</v>
      </c>
      <c r="F149" s="68">
        <f>'Интерактивный прайс-лист'!$F$26*VLOOKUP(F144,last!$B$1:$C$1706,2,0)</f>
        <v>1574</v>
      </c>
      <c r="G149" s="68">
        <f>'Интерактивный прайс-лист'!$F$26*VLOOKUP(G144,last!$B$1:$C$1706,2,0)</f>
        <v>1708</v>
      </c>
      <c r="H149" s="513">
        <f>'Интерактивный прайс-лист'!$F$26*VLOOKUP(H144,last!$B$1:$C$1706,2,0)</f>
        <v>1842</v>
      </c>
      <c r="I149" s="837"/>
      <c r="J149" s="837"/>
      <c r="K149" s="837"/>
      <c r="L149" s="837"/>
      <c r="M149" s="837"/>
      <c r="N149" s="837"/>
      <c r="O149" s="837"/>
      <c r="P149" s="837"/>
      <c r="Q149" s="837"/>
    </row>
    <row r="150" spans="1:17" x14ac:dyDescent="0.2">
      <c r="A150" s="1884" t="s">
        <v>716</v>
      </c>
      <c r="B150" s="1885"/>
      <c r="C150" s="232" t="s">
        <v>676</v>
      </c>
      <c r="D150" s="68"/>
      <c r="E150" s="68">
        <f>'Интерактивный прайс-лист'!$F$26*VLOOKUP(E145,last!$B$1:$C$1706,2,0)</f>
        <v>494</v>
      </c>
      <c r="F150" s="68">
        <f>'Интерактивный прайс-лист'!$F$26*VLOOKUP(F145,last!$B$1:$C$1706,2,0)</f>
        <v>494</v>
      </c>
      <c r="G150" s="68">
        <f>'Интерактивный прайс-лист'!$F$26*VLOOKUP(G145,last!$B$1:$C$1706,2,0)</f>
        <v>494</v>
      </c>
      <c r="H150" s="513">
        <f>'Интерактивный прайс-лист'!$F$26*VLOOKUP(H145,last!$B$1:$C$1706,2,0)</f>
        <v>494</v>
      </c>
      <c r="I150" s="837"/>
      <c r="J150" s="837"/>
      <c r="K150" s="837"/>
      <c r="L150" s="837"/>
      <c r="M150" s="837"/>
      <c r="N150" s="837"/>
      <c r="O150" s="837"/>
      <c r="P150" s="837"/>
      <c r="Q150" s="837"/>
    </row>
    <row r="151" spans="1:17" ht="13.5" thickBot="1" x14ac:dyDescent="0.25">
      <c r="A151" s="1897" t="s">
        <v>715</v>
      </c>
      <c r="B151" s="1898"/>
      <c r="C151" s="933" t="s">
        <v>676</v>
      </c>
      <c r="D151" s="798"/>
      <c r="E151" s="798">
        <f>SUM(E149:E150)</f>
        <v>1961</v>
      </c>
      <c r="F151" s="798">
        <f>SUM(F149:F150)</f>
        <v>2068</v>
      </c>
      <c r="G151" s="71">
        <f>SUM(G149:G150)</f>
        <v>2202</v>
      </c>
      <c r="H151" s="544">
        <f>SUM(H149:H150)</f>
        <v>2336</v>
      </c>
      <c r="I151" s="837"/>
      <c r="J151" s="837"/>
      <c r="K151" s="837"/>
      <c r="L151" s="837"/>
      <c r="M151" s="837"/>
      <c r="N151" s="837"/>
      <c r="O151" s="837"/>
      <c r="P151" s="837"/>
      <c r="Q151" s="837"/>
    </row>
    <row r="152" spans="1:17" x14ac:dyDescent="0.2">
      <c r="A152" s="837"/>
      <c r="B152" s="837"/>
      <c r="C152" s="931"/>
      <c r="D152" s="931"/>
      <c r="E152" s="837"/>
      <c r="F152" s="837"/>
      <c r="G152" s="837"/>
      <c r="H152" s="837"/>
      <c r="I152" s="837"/>
      <c r="J152" s="837"/>
      <c r="K152" s="837"/>
      <c r="L152" s="837"/>
      <c r="M152" s="837"/>
      <c r="N152" s="837"/>
      <c r="O152" s="837"/>
      <c r="P152" s="837"/>
      <c r="Q152" s="837"/>
    </row>
    <row r="153" spans="1:17" ht="13.5" thickBot="1" x14ac:dyDescent="0.25">
      <c r="A153" s="837"/>
      <c r="B153" s="837"/>
      <c r="C153" s="931"/>
      <c r="D153" s="931"/>
      <c r="E153" s="931"/>
      <c r="F153" s="837"/>
      <c r="G153" s="837"/>
      <c r="H153" s="703"/>
      <c r="I153" s="837"/>
      <c r="J153" s="837"/>
      <c r="K153" s="837"/>
      <c r="L153" s="837"/>
      <c r="M153" s="837"/>
      <c r="N153" s="837"/>
      <c r="O153" s="837"/>
      <c r="P153" s="837"/>
      <c r="Q153" s="837"/>
    </row>
    <row r="154" spans="1:17" x14ac:dyDescent="0.2">
      <c r="A154" s="1881" t="s">
        <v>1609</v>
      </c>
      <c r="B154" s="1882"/>
      <c r="C154" s="1883"/>
      <c r="D154" s="307"/>
      <c r="E154" s="307" t="s">
        <v>1606</v>
      </c>
      <c r="F154" s="307" t="s">
        <v>1607</v>
      </c>
      <c r="G154" s="308" t="s">
        <v>1608</v>
      </c>
      <c r="H154" s="703"/>
      <c r="I154" s="837"/>
      <c r="J154" s="837"/>
      <c r="K154" s="837"/>
      <c r="L154" s="837"/>
      <c r="M154" s="837"/>
      <c r="N154" s="837"/>
      <c r="O154" s="837"/>
      <c r="P154" s="837"/>
      <c r="Q154" s="837"/>
    </row>
    <row r="155" spans="1:17" ht="13.5" thickBot="1" x14ac:dyDescent="0.25">
      <c r="A155" s="1583" t="s">
        <v>716</v>
      </c>
      <c r="B155" s="1894"/>
      <c r="C155" s="1895"/>
      <c r="D155" s="1032"/>
      <c r="E155" s="1032" t="s">
        <v>832</v>
      </c>
      <c r="F155" s="1032" t="s">
        <v>832</v>
      </c>
      <c r="G155" s="422" t="s">
        <v>832</v>
      </c>
      <c r="H155" s="703"/>
      <c r="I155" s="837"/>
      <c r="J155" s="837"/>
      <c r="K155" s="837"/>
      <c r="L155" s="837"/>
      <c r="M155" s="837"/>
      <c r="N155" s="837"/>
      <c r="O155" s="837"/>
      <c r="P155" s="837"/>
      <c r="Q155" s="837"/>
    </row>
    <row r="156" spans="1:17" x14ac:dyDescent="0.2">
      <c r="A156" s="1281" t="s">
        <v>90</v>
      </c>
      <c r="B156" s="1269"/>
      <c r="C156" s="290" t="s">
        <v>691</v>
      </c>
      <c r="D156" s="229"/>
      <c r="E156" s="229">
        <v>2.34</v>
      </c>
      <c r="F156" s="229">
        <v>4.0999999999999996</v>
      </c>
      <c r="G156" s="290">
        <v>4.25</v>
      </c>
      <c r="H156" s="703"/>
      <c r="I156" s="837"/>
      <c r="J156" s="837"/>
      <c r="K156" s="837"/>
      <c r="L156" s="837"/>
      <c r="M156" s="837"/>
      <c r="N156" s="837"/>
      <c r="O156" s="837"/>
      <c r="P156" s="837"/>
      <c r="Q156" s="837"/>
    </row>
    <row r="157" spans="1:17" x14ac:dyDescent="0.2">
      <c r="A157" s="1262" t="s">
        <v>91</v>
      </c>
      <c r="B157" s="1263"/>
      <c r="C157" s="232" t="s">
        <v>691</v>
      </c>
      <c r="D157" s="273"/>
      <c r="E157" s="273">
        <v>1.97</v>
      </c>
      <c r="F157" s="231">
        <v>3.06</v>
      </c>
      <c r="G157" s="232">
        <v>3.24</v>
      </c>
      <c r="H157" s="703"/>
      <c r="I157" s="837"/>
      <c r="J157" s="837"/>
      <c r="K157" s="837"/>
      <c r="L157" s="837"/>
      <c r="M157" s="837"/>
      <c r="N157" s="837"/>
      <c r="O157" s="837"/>
      <c r="P157" s="837"/>
      <c r="Q157" s="837"/>
    </row>
    <row r="158" spans="1:17" x14ac:dyDescent="0.2">
      <c r="A158" s="1262" t="s">
        <v>92</v>
      </c>
      <c r="B158" s="1263"/>
      <c r="C158" s="232" t="s">
        <v>691</v>
      </c>
      <c r="D158" s="231"/>
      <c r="E158" s="231">
        <v>3.22</v>
      </c>
      <c r="F158" s="231">
        <v>5.12</v>
      </c>
      <c r="G158" s="232">
        <v>5.42</v>
      </c>
      <c r="H158" s="703"/>
      <c r="I158" s="837"/>
      <c r="J158" s="837"/>
      <c r="K158" s="837"/>
      <c r="L158" s="837"/>
      <c r="M158" s="837"/>
      <c r="N158" s="837"/>
      <c r="O158" s="837"/>
      <c r="P158" s="837"/>
      <c r="Q158" s="837"/>
    </row>
    <row r="159" spans="1:17" x14ac:dyDescent="0.2">
      <c r="A159" s="1884" t="s">
        <v>96</v>
      </c>
      <c r="B159" s="1885"/>
      <c r="C159" s="232" t="s">
        <v>676</v>
      </c>
      <c r="D159" s="1036"/>
      <c r="E159" s="1036">
        <f>'Интерактивный прайс-лист'!$F$26*VLOOKUP(E154,last!$B$1:$C$1706,2,0)</f>
        <v>1114</v>
      </c>
      <c r="F159" s="1036">
        <f>'Интерактивный прайс-лист'!$F$26*VLOOKUP(F154,last!$B$1:$C$1706,2,0)</f>
        <v>1256</v>
      </c>
      <c r="G159" s="1037">
        <f>'Интерактивный прайс-лист'!$F$26*VLOOKUP(G154,last!$B$1:$C$1706,2,0)</f>
        <v>1278</v>
      </c>
      <c r="H159" s="703"/>
      <c r="I159" s="837"/>
      <c r="J159" s="837"/>
      <c r="K159" s="837"/>
      <c r="L159" s="837"/>
      <c r="M159" s="837"/>
      <c r="N159" s="837"/>
      <c r="O159" s="837"/>
      <c r="P159" s="837"/>
      <c r="Q159" s="837"/>
    </row>
    <row r="160" spans="1:17" x14ac:dyDescent="0.2">
      <c r="A160" s="1884" t="s">
        <v>716</v>
      </c>
      <c r="B160" s="1885"/>
      <c r="C160" s="232" t="s">
        <v>676</v>
      </c>
      <c r="D160" s="1036"/>
      <c r="E160" s="1036">
        <f>'Интерактивный прайс-лист'!$F$26*VLOOKUP(E155,last!$B$1:$C$1706,2,0)</f>
        <v>195</v>
      </c>
      <c r="F160" s="1036">
        <f>'Интерактивный прайс-лист'!$F$26*VLOOKUP(F155,last!$B$1:$C$1706,2,0)</f>
        <v>195</v>
      </c>
      <c r="G160" s="1037">
        <f>'Интерактивный прайс-лист'!$F$26*VLOOKUP(G155,last!$B$1:$C$1706,2,0)</f>
        <v>195</v>
      </c>
      <c r="H160" s="703"/>
      <c r="I160" s="837"/>
      <c r="J160" s="837"/>
      <c r="K160" s="837"/>
      <c r="L160" s="837"/>
      <c r="M160" s="837"/>
      <c r="N160" s="837"/>
      <c r="O160" s="837"/>
      <c r="P160" s="837"/>
      <c r="Q160" s="837"/>
    </row>
    <row r="161" spans="1:17" ht="13.5" thickBot="1" x14ac:dyDescent="0.25">
      <c r="A161" s="1897" t="s">
        <v>715</v>
      </c>
      <c r="B161" s="1898"/>
      <c r="C161" s="933" t="s">
        <v>676</v>
      </c>
      <c r="D161" s="798"/>
      <c r="E161" s="798">
        <f>SUM(E159:E160)</f>
        <v>1309</v>
      </c>
      <c r="F161" s="798">
        <f>SUM(F159:F160)</f>
        <v>1451</v>
      </c>
      <c r="G161" s="1040">
        <f>SUM(G159:G160)</f>
        <v>1473</v>
      </c>
      <c r="H161" s="703"/>
      <c r="I161" s="837"/>
      <c r="J161" s="837"/>
      <c r="K161" s="837"/>
      <c r="L161" s="837"/>
      <c r="M161" s="837"/>
      <c r="N161" s="837"/>
      <c r="O161" s="837"/>
      <c r="P161" s="837"/>
      <c r="Q161" s="837"/>
    </row>
    <row r="162" spans="1:17" x14ac:dyDescent="0.2">
      <c r="A162" s="837"/>
      <c r="B162" s="837"/>
      <c r="C162" s="931"/>
      <c r="D162" s="931"/>
      <c r="E162" s="837"/>
      <c r="F162" s="837"/>
      <c r="G162" s="837"/>
      <c r="H162" s="703"/>
      <c r="I162" s="837"/>
      <c r="J162" s="837"/>
      <c r="K162" s="837"/>
      <c r="L162" s="837"/>
      <c r="M162" s="837"/>
      <c r="N162" s="837"/>
      <c r="O162" s="837"/>
      <c r="P162" s="837"/>
      <c r="Q162" s="837"/>
    </row>
    <row r="163" spans="1:17" x14ac:dyDescent="0.2">
      <c r="A163" s="837"/>
      <c r="B163" s="837"/>
      <c r="C163" s="931"/>
      <c r="D163" s="931"/>
      <c r="E163" s="837"/>
      <c r="F163" s="837"/>
      <c r="G163" s="837"/>
      <c r="H163" s="837"/>
      <c r="I163" s="837"/>
      <c r="J163" s="837"/>
      <c r="K163" s="837"/>
      <c r="L163" s="837"/>
      <c r="M163" s="837"/>
      <c r="N163" s="837"/>
      <c r="O163" s="837"/>
      <c r="P163" s="837"/>
      <c r="Q163" s="837"/>
    </row>
    <row r="164" spans="1:17" ht="24" customHeight="1" thickBot="1" x14ac:dyDescent="0.25">
      <c r="A164" s="1876" t="s">
        <v>97</v>
      </c>
      <c r="B164" s="1876"/>
      <c r="C164" s="1876"/>
      <c r="D164" s="932"/>
      <c r="E164" s="837"/>
      <c r="F164" s="837"/>
      <c r="G164" s="837"/>
      <c r="H164" s="837"/>
      <c r="I164" s="837"/>
      <c r="J164" s="837"/>
      <c r="K164" s="837"/>
      <c r="L164" s="837"/>
      <c r="M164" s="837"/>
      <c r="N164" s="837"/>
      <c r="O164" s="837"/>
      <c r="P164" s="837"/>
      <c r="Q164" s="837"/>
    </row>
    <row r="165" spans="1:17" x14ac:dyDescent="0.2">
      <c r="A165" s="1881" t="s">
        <v>1427</v>
      </c>
      <c r="B165" s="1882"/>
      <c r="C165" s="1883"/>
      <c r="D165" s="418"/>
      <c r="E165" s="418"/>
      <c r="F165" s="418"/>
      <c r="G165" s="418"/>
      <c r="H165" s="418"/>
      <c r="I165" s="418" t="s">
        <v>1352</v>
      </c>
      <c r="J165" s="418" t="s">
        <v>1353</v>
      </c>
      <c r="K165" s="418" t="s">
        <v>1426</v>
      </c>
      <c r="L165" s="419" t="s">
        <v>1354</v>
      </c>
      <c r="M165" s="837"/>
      <c r="N165" s="837"/>
      <c r="O165" s="837"/>
      <c r="P165" s="837"/>
      <c r="Q165" s="837"/>
    </row>
    <row r="166" spans="1:17" ht="13.5" thickBot="1" x14ac:dyDescent="0.25">
      <c r="A166" s="1899" t="s">
        <v>716</v>
      </c>
      <c r="B166" s="1900"/>
      <c r="C166" s="1901"/>
      <c r="D166" s="423"/>
      <c r="E166" s="423"/>
      <c r="F166" s="423"/>
      <c r="G166" s="423"/>
      <c r="H166" s="423"/>
      <c r="I166" s="423" t="s">
        <v>390</v>
      </c>
      <c r="J166" s="423" t="s">
        <v>390</v>
      </c>
      <c r="K166" s="423" t="s">
        <v>390</v>
      </c>
      <c r="L166" s="890" t="s">
        <v>390</v>
      </c>
      <c r="M166" s="837"/>
      <c r="N166" s="837"/>
      <c r="O166" s="837"/>
      <c r="P166" s="837"/>
      <c r="Q166" s="837"/>
    </row>
    <row r="167" spans="1:17" x14ac:dyDescent="0.2">
      <c r="A167" s="1546" t="s">
        <v>90</v>
      </c>
      <c r="B167" s="1547"/>
      <c r="C167" s="290" t="s">
        <v>691</v>
      </c>
      <c r="D167" s="229"/>
      <c r="E167" s="229"/>
      <c r="F167" s="229"/>
      <c r="G167" s="229"/>
      <c r="H167" s="229"/>
      <c r="I167" s="229">
        <v>3.81</v>
      </c>
      <c r="J167" s="229">
        <v>3.96</v>
      </c>
      <c r="K167" s="229">
        <v>4.63</v>
      </c>
      <c r="L167" s="290">
        <v>5.01</v>
      </c>
      <c r="M167" s="837"/>
      <c r="N167" s="837"/>
      <c r="O167" s="837"/>
      <c r="P167" s="837"/>
      <c r="Q167" s="837"/>
    </row>
    <row r="168" spans="1:17" x14ac:dyDescent="0.2">
      <c r="A168" s="1481" t="s">
        <v>91</v>
      </c>
      <c r="B168" s="1545"/>
      <c r="C168" s="232" t="s">
        <v>691</v>
      </c>
      <c r="D168" s="273"/>
      <c r="E168" s="273"/>
      <c r="F168" s="273"/>
      <c r="G168" s="273"/>
      <c r="H168" s="273"/>
      <c r="I168" s="273">
        <v>3.4</v>
      </c>
      <c r="J168" s="231">
        <v>3.52</v>
      </c>
      <c r="K168" s="231">
        <v>4.07</v>
      </c>
      <c r="L168" s="255">
        <v>4.4000000000000004</v>
      </c>
      <c r="M168" s="837"/>
      <c r="N168" s="837"/>
      <c r="O168" s="837"/>
      <c r="P168" s="837"/>
      <c r="Q168" s="837"/>
    </row>
    <row r="169" spans="1:17" x14ac:dyDescent="0.2">
      <c r="A169" s="1481" t="s">
        <v>92</v>
      </c>
      <c r="B169" s="1545"/>
      <c r="C169" s="232" t="s">
        <v>691</v>
      </c>
      <c r="D169" s="231"/>
      <c r="E169" s="231"/>
      <c r="F169" s="231"/>
      <c r="G169" s="231"/>
      <c r="H169" s="231"/>
      <c r="I169" s="231">
        <v>10.55</v>
      </c>
      <c r="J169" s="231">
        <v>10.99</v>
      </c>
      <c r="K169" s="231">
        <v>12.51</v>
      </c>
      <c r="L169" s="232">
        <v>13.48</v>
      </c>
      <c r="M169" s="837"/>
      <c r="N169" s="837"/>
      <c r="O169" s="837"/>
      <c r="P169" s="837"/>
      <c r="Q169" s="837"/>
    </row>
    <row r="170" spans="1:17" x14ac:dyDescent="0.2">
      <c r="A170" s="1884" t="s">
        <v>702</v>
      </c>
      <c r="B170" s="1885"/>
      <c r="C170" s="149" t="s">
        <v>676</v>
      </c>
      <c r="D170" s="68"/>
      <c r="E170" s="68"/>
      <c r="F170" s="68"/>
      <c r="G170" s="68"/>
      <c r="H170" s="68"/>
      <c r="I170" s="68">
        <f>'Интерактивный прайс-лист'!$F$26*VLOOKUP(I165,last!$B$1:$C$1706,2,0)</f>
        <v>2120</v>
      </c>
      <c r="J170" s="68">
        <f>'Интерактивный прайс-лист'!$F$26*VLOOKUP(J165,last!$B$1:$C$1706,2,0)</f>
        <v>2196</v>
      </c>
      <c r="K170" s="68">
        <f>'Интерактивный прайс-лист'!$F$26*VLOOKUP(K165,last!$B$1:$C$1706,2,0)</f>
        <v>2276</v>
      </c>
      <c r="L170" s="69">
        <f>'Интерактивный прайс-лист'!$F$26*VLOOKUP(L165,last!$B$1:$C$1706,2,0)</f>
        <v>2366</v>
      </c>
      <c r="M170" s="837"/>
      <c r="N170" s="837"/>
      <c r="O170" s="837"/>
      <c r="P170" s="837"/>
      <c r="Q170" s="837"/>
    </row>
    <row r="171" spans="1:17" x14ac:dyDescent="0.2">
      <c r="A171" s="1884" t="s">
        <v>716</v>
      </c>
      <c r="B171" s="1885"/>
      <c r="C171" s="149" t="s">
        <v>676</v>
      </c>
      <c r="D171" s="68"/>
      <c r="E171" s="68"/>
      <c r="F171" s="68"/>
      <c r="G171" s="68"/>
      <c r="H171" s="68"/>
      <c r="I171" s="68">
        <f>'Интерактивный прайс-лист'!$F$26*VLOOKUP(I166,last!$B$1:$C$1706,2,0)</f>
        <v>494</v>
      </c>
      <c r="J171" s="68">
        <f>'Интерактивный прайс-лист'!$F$26*VLOOKUP(J166,last!$B$1:$C$1706,2,0)</f>
        <v>494</v>
      </c>
      <c r="K171" s="68">
        <f>'Интерактивный прайс-лист'!$F$26*VLOOKUP(K166,last!$B$1:$C$1706,2,0)</f>
        <v>494</v>
      </c>
      <c r="L171" s="69">
        <f>'Интерактивный прайс-лист'!$F$26*VLOOKUP(L166,last!$B$1:$C$1706,2,0)</f>
        <v>494</v>
      </c>
      <c r="M171" s="837"/>
      <c r="N171" s="837"/>
      <c r="O171" s="837"/>
      <c r="P171" s="837"/>
      <c r="Q171" s="837"/>
    </row>
    <row r="172" spans="1:17" ht="13.5" thickBot="1" x14ac:dyDescent="0.25">
      <c r="A172" s="1879" t="s">
        <v>715</v>
      </c>
      <c r="B172" s="1880"/>
      <c r="C172" s="135" t="s">
        <v>676</v>
      </c>
      <c r="D172" s="77"/>
      <c r="E172" s="77"/>
      <c r="F172" s="77"/>
      <c r="G172" s="77"/>
      <c r="H172" s="77"/>
      <c r="I172" s="77">
        <f>SUM(I170:I171)</f>
        <v>2614</v>
      </c>
      <c r="J172" s="77">
        <f>SUM(J170:J171)</f>
        <v>2690</v>
      </c>
      <c r="K172" s="77">
        <f>SUM(K170:K171)</f>
        <v>2770</v>
      </c>
      <c r="L172" s="78">
        <f>SUM(L170:L171)</f>
        <v>2860</v>
      </c>
      <c r="M172" s="837"/>
      <c r="N172" s="837"/>
      <c r="O172" s="837"/>
      <c r="P172" s="837"/>
      <c r="Q172" s="837"/>
    </row>
    <row r="173" spans="1:17" x14ac:dyDescent="0.2">
      <c r="A173" s="837"/>
      <c r="B173" s="837"/>
      <c r="C173" s="931"/>
      <c r="D173" s="931"/>
      <c r="E173" s="931"/>
      <c r="F173" s="931"/>
      <c r="G173" s="931"/>
      <c r="H173" s="931"/>
      <c r="I173" s="931"/>
      <c r="J173" s="837"/>
      <c r="K173" s="837"/>
      <c r="L173" s="837"/>
      <c r="M173" s="837"/>
      <c r="N173" s="837"/>
      <c r="O173" s="837"/>
      <c r="P173" s="837"/>
      <c r="Q173" s="837"/>
    </row>
    <row r="174" spans="1:17" ht="13.5" thickBot="1" x14ac:dyDescent="0.25">
      <c r="A174" s="837"/>
      <c r="B174" s="837"/>
      <c r="C174" s="931"/>
      <c r="D174" s="931"/>
      <c r="E174" s="931"/>
      <c r="F174" s="931"/>
      <c r="G174" s="931"/>
      <c r="H174" s="931"/>
      <c r="I174" s="931"/>
      <c r="J174" s="837"/>
      <c r="K174" s="837"/>
      <c r="L174" s="837"/>
      <c r="M174" s="837"/>
      <c r="N174" s="837"/>
      <c r="O174" s="837"/>
      <c r="P174" s="837"/>
      <c r="Q174" s="837"/>
    </row>
    <row r="175" spans="1:17" x14ac:dyDescent="0.2">
      <c r="A175" s="1881" t="s">
        <v>1428</v>
      </c>
      <c r="B175" s="1882"/>
      <c r="C175" s="1903"/>
      <c r="D175" s="418"/>
      <c r="E175" s="418"/>
      <c r="F175" s="418"/>
      <c r="G175" s="418"/>
      <c r="H175" s="418"/>
      <c r="I175" s="418" t="s">
        <v>1355</v>
      </c>
      <c r="J175" s="424" t="s">
        <v>1350</v>
      </c>
      <c r="K175" s="418" t="s">
        <v>1351</v>
      </c>
      <c r="L175" s="419" t="s">
        <v>1356</v>
      </c>
      <c r="M175" s="837"/>
      <c r="N175" s="837"/>
      <c r="O175" s="837"/>
      <c r="P175" s="837"/>
      <c r="Q175" s="837"/>
    </row>
    <row r="176" spans="1:17" ht="13.5" thickBot="1" x14ac:dyDescent="0.25">
      <c r="A176" s="1899" t="s">
        <v>716</v>
      </c>
      <c r="B176" s="1900"/>
      <c r="C176" s="1902"/>
      <c r="D176" s="423"/>
      <c r="E176" s="423"/>
      <c r="F176" s="423"/>
      <c r="G176" s="423"/>
      <c r="H176" s="423"/>
      <c r="I176" s="423" t="s">
        <v>390</v>
      </c>
      <c r="J176" s="425" t="s">
        <v>390</v>
      </c>
      <c r="K176" s="423" t="s">
        <v>390</v>
      </c>
      <c r="L176" s="890" t="s">
        <v>390</v>
      </c>
      <c r="M176" s="837"/>
      <c r="N176" s="837"/>
      <c r="O176" s="837"/>
      <c r="P176" s="837"/>
      <c r="Q176" s="837"/>
    </row>
    <row r="177" spans="1:17" x14ac:dyDescent="0.2">
      <c r="A177" s="1546" t="s">
        <v>90</v>
      </c>
      <c r="B177" s="1547"/>
      <c r="C177" s="249" t="s">
        <v>691</v>
      </c>
      <c r="D177" s="229"/>
      <c r="E177" s="229"/>
      <c r="F177" s="229"/>
      <c r="G177" s="229"/>
      <c r="H177" s="229"/>
      <c r="I177" s="229">
        <v>6.63</v>
      </c>
      <c r="J177" s="291">
        <v>7.5</v>
      </c>
      <c r="K177" s="270">
        <v>8.8000000000000007</v>
      </c>
      <c r="L177" s="290">
        <v>9.9499999999999993</v>
      </c>
      <c r="M177" s="837"/>
      <c r="N177" s="837"/>
      <c r="O177" s="837"/>
      <c r="P177" s="837"/>
      <c r="Q177" s="837"/>
    </row>
    <row r="178" spans="1:17" x14ac:dyDescent="0.2">
      <c r="A178" s="1481" t="s">
        <v>91</v>
      </c>
      <c r="B178" s="1545"/>
      <c r="C178" s="253" t="s">
        <v>691</v>
      </c>
      <c r="D178" s="273"/>
      <c r="E178" s="273"/>
      <c r="F178" s="273"/>
      <c r="G178" s="273"/>
      <c r="H178" s="273"/>
      <c r="I178" s="273">
        <v>4.9000000000000004</v>
      </c>
      <c r="J178" s="292">
        <v>5.4</v>
      </c>
      <c r="K178" s="273">
        <v>6.4</v>
      </c>
      <c r="L178" s="255">
        <v>7.1</v>
      </c>
      <c r="M178" s="837"/>
      <c r="N178" s="837"/>
      <c r="O178" s="837"/>
      <c r="P178" s="837"/>
      <c r="Q178" s="837"/>
    </row>
    <row r="179" spans="1:17" x14ac:dyDescent="0.2">
      <c r="A179" s="1481" t="s">
        <v>92</v>
      </c>
      <c r="B179" s="1545"/>
      <c r="C179" s="253" t="s">
        <v>691</v>
      </c>
      <c r="D179" s="273"/>
      <c r="E179" s="273"/>
      <c r="F179" s="273"/>
      <c r="G179" s="273"/>
      <c r="H179" s="273"/>
      <c r="I179" s="273">
        <v>8.4</v>
      </c>
      <c r="J179" s="292">
        <v>9.5</v>
      </c>
      <c r="K179" s="273">
        <v>11</v>
      </c>
      <c r="L179" s="255">
        <v>12</v>
      </c>
      <c r="M179" s="837"/>
      <c r="N179" s="837"/>
      <c r="O179" s="837"/>
      <c r="P179" s="837"/>
      <c r="Q179" s="837"/>
    </row>
    <row r="180" spans="1:17" x14ac:dyDescent="0.2">
      <c r="A180" s="1884" t="s">
        <v>702</v>
      </c>
      <c r="B180" s="1885"/>
      <c r="C180" s="80" t="s">
        <v>676</v>
      </c>
      <c r="D180" s="68"/>
      <c r="E180" s="68"/>
      <c r="F180" s="68"/>
      <c r="G180" s="68"/>
      <c r="H180" s="68"/>
      <c r="I180" s="68">
        <f>'Интерактивный прайс-лист'!$F$26*VLOOKUP(I175,last!$B$1:$C$1706,2,0)</f>
        <v>1985</v>
      </c>
      <c r="J180" s="131">
        <f>'Интерактивный прайс-лист'!$F$26*VLOOKUP(J175,last!$B$1:$C$1706,2,0)</f>
        <v>2061</v>
      </c>
      <c r="K180" s="68">
        <f>'Интерактивный прайс-лист'!$F$26*VLOOKUP(K175,last!$B$1:$C$1706,2,0)</f>
        <v>2142</v>
      </c>
      <c r="L180" s="69">
        <f>'Интерактивный прайс-лист'!$F$26*VLOOKUP(L175,last!$B$1:$C$1706,2,0)</f>
        <v>2231</v>
      </c>
      <c r="M180" s="837"/>
      <c r="N180" s="837"/>
      <c r="O180" s="837"/>
      <c r="P180" s="837"/>
      <c r="Q180" s="837"/>
    </row>
    <row r="181" spans="1:17" x14ac:dyDescent="0.2">
      <c r="A181" s="1884" t="s">
        <v>716</v>
      </c>
      <c r="B181" s="1885"/>
      <c r="C181" s="80" t="s">
        <v>676</v>
      </c>
      <c r="D181" s="68"/>
      <c r="E181" s="68"/>
      <c r="F181" s="68"/>
      <c r="G181" s="68"/>
      <c r="H181" s="68"/>
      <c r="I181" s="68">
        <f>'Интерактивный прайс-лист'!$F$26*VLOOKUP(I176,last!$B$1:$C$1706,2,0)</f>
        <v>494</v>
      </c>
      <c r="J181" s="131">
        <f>'Интерактивный прайс-лист'!$F$26*VLOOKUP(J176,last!$B$1:$C$1706,2,0)</f>
        <v>494</v>
      </c>
      <c r="K181" s="68">
        <f>'Интерактивный прайс-лист'!$F$26*VLOOKUP(K176,last!$B$1:$C$1706,2,0)</f>
        <v>494</v>
      </c>
      <c r="L181" s="69">
        <f>'Интерактивный прайс-лист'!$F$26*VLOOKUP(L176,last!$B$1:$C$1706,2,0)</f>
        <v>494</v>
      </c>
      <c r="M181" s="837"/>
      <c r="N181" s="837"/>
      <c r="O181" s="837"/>
      <c r="P181" s="837"/>
      <c r="Q181" s="837"/>
    </row>
    <row r="182" spans="1:17" ht="13.5" thickBot="1" x14ac:dyDescent="0.25">
      <c r="A182" s="1879" t="s">
        <v>715</v>
      </c>
      <c r="B182" s="1880"/>
      <c r="C182" s="70" t="s">
        <v>676</v>
      </c>
      <c r="D182" s="411"/>
      <c r="E182" s="411"/>
      <c r="F182" s="411"/>
      <c r="G182" s="411"/>
      <c r="H182" s="411"/>
      <c r="I182" s="411">
        <f>SUM(I180:I181)</f>
        <v>2479</v>
      </c>
      <c r="J182" s="426">
        <f>SUM(J180:J181)</f>
        <v>2555</v>
      </c>
      <c r="K182" s="411">
        <f>SUM(K180:K181)</f>
        <v>2636</v>
      </c>
      <c r="L182" s="891">
        <f>SUM(L180:L181)</f>
        <v>2725</v>
      </c>
      <c r="M182" s="837"/>
      <c r="N182" s="837"/>
      <c r="O182" s="837"/>
      <c r="P182" s="837"/>
      <c r="Q182" s="837"/>
    </row>
    <row r="183" spans="1:17" x14ac:dyDescent="0.2">
      <c r="A183" s="837"/>
      <c r="B183" s="837"/>
      <c r="C183" s="931"/>
      <c r="D183" s="837"/>
      <c r="E183" s="837"/>
      <c r="F183" s="837"/>
      <c r="G183" s="837"/>
      <c r="H183" s="837"/>
      <c r="I183" s="837"/>
      <c r="J183" s="837"/>
      <c r="K183" s="837"/>
      <c r="L183" s="837"/>
      <c r="M183" s="837"/>
      <c r="N183" s="837"/>
      <c r="O183" s="837"/>
      <c r="P183" s="837"/>
      <c r="Q183" s="837"/>
    </row>
    <row r="184" spans="1:17" ht="13.5" thickBot="1" x14ac:dyDescent="0.25">
      <c r="B184" s="837"/>
      <c r="C184" s="931"/>
      <c r="D184" s="931"/>
      <c r="E184" s="931"/>
      <c r="F184" s="931"/>
      <c r="G184" s="931"/>
      <c r="H184" s="931"/>
      <c r="I184" s="931"/>
      <c r="J184" s="837"/>
      <c r="K184" s="837"/>
      <c r="L184" s="837"/>
      <c r="M184" s="837"/>
      <c r="N184" s="837"/>
      <c r="O184" s="837"/>
      <c r="P184" s="837"/>
      <c r="Q184" s="837"/>
    </row>
    <row r="185" spans="1:17" x14ac:dyDescent="0.2">
      <c r="A185" s="1881" t="s">
        <v>1427</v>
      </c>
      <c r="B185" s="1882"/>
      <c r="C185" s="1883"/>
      <c r="D185" s="418"/>
      <c r="E185" s="418"/>
      <c r="F185" s="418"/>
      <c r="G185" s="418"/>
      <c r="H185" s="418"/>
      <c r="I185" s="418" t="s">
        <v>1352</v>
      </c>
      <c r="J185" s="418" t="s">
        <v>1353</v>
      </c>
      <c r="K185" s="418" t="s">
        <v>1426</v>
      </c>
      <c r="L185" s="419" t="s">
        <v>1354</v>
      </c>
      <c r="M185" s="837"/>
      <c r="N185" s="837"/>
      <c r="O185" s="837"/>
      <c r="P185" s="837"/>
      <c r="Q185" s="837"/>
    </row>
    <row r="186" spans="1:17" ht="13.5" thickBot="1" x14ac:dyDescent="0.25">
      <c r="A186" s="1899" t="s">
        <v>716</v>
      </c>
      <c r="B186" s="1900"/>
      <c r="C186" s="1901"/>
      <c r="D186" s="423"/>
      <c r="E186" s="423"/>
      <c r="F186" s="423"/>
      <c r="G186" s="423"/>
      <c r="H186" s="423"/>
      <c r="I186" s="423" t="s">
        <v>634</v>
      </c>
      <c r="J186" s="423" t="s">
        <v>634</v>
      </c>
      <c r="K186" s="423" t="s">
        <v>634</v>
      </c>
      <c r="L186" s="890" t="s">
        <v>634</v>
      </c>
      <c r="M186" s="837"/>
      <c r="N186" s="837"/>
      <c r="O186" s="837"/>
      <c r="P186" s="837"/>
      <c r="Q186" s="837"/>
    </row>
    <row r="187" spans="1:17" x14ac:dyDescent="0.2">
      <c r="A187" s="1546" t="s">
        <v>90</v>
      </c>
      <c r="B187" s="1547"/>
      <c r="C187" s="290" t="s">
        <v>691</v>
      </c>
      <c r="D187" s="229"/>
      <c r="E187" s="229"/>
      <c r="F187" s="229"/>
      <c r="G187" s="229"/>
      <c r="H187" s="229"/>
      <c r="I187" s="229">
        <v>3.81</v>
      </c>
      <c r="J187" s="229">
        <v>3.96</v>
      </c>
      <c r="K187" s="229">
        <v>4.63</v>
      </c>
      <c r="L187" s="290">
        <v>5.01</v>
      </c>
      <c r="M187" s="837"/>
      <c r="N187" s="837"/>
      <c r="O187" s="837"/>
      <c r="P187" s="837"/>
      <c r="Q187" s="837"/>
    </row>
    <row r="188" spans="1:17" x14ac:dyDescent="0.2">
      <c r="A188" s="1481" t="s">
        <v>91</v>
      </c>
      <c r="B188" s="1545"/>
      <c r="C188" s="232" t="s">
        <v>691</v>
      </c>
      <c r="D188" s="273"/>
      <c r="E188" s="273"/>
      <c r="F188" s="273"/>
      <c r="G188" s="273"/>
      <c r="H188" s="273"/>
      <c r="I188" s="273">
        <v>3.4</v>
      </c>
      <c r="J188" s="231">
        <v>3.52</v>
      </c>
      <c r="K188" s="231">
        <v>4.07</v>
      </c>
      <c r="L188" s="255">
        <v>4.4000000000000004</v>
      </c>
      <c r="M188" s="837"/>
      <c r="N188" s="837"/>
      <c r="O188" s="837"/>
      <c r="P188" s="837"/>
      <c r="Q188" s="837"/>
    </row>
    <row r="189" spans="1:17" x14ac:dyDescent="0.2">
      <c r="A189" s="1481" t="s">
        <v>92</v>
      </c>
      <c r="B189" s="1545"/>
      <c r="C189" s="232" t="s">
        <v>691</v>
      </c>
      <c r="D189" s="231"/>
      <c r="E189" s="231"/>
      <c r="F189" s="231"/>
      <c r="G189" s="231"/>
      <c r="H189" s="231"/>
      <c r="I189" s="231">
        <v>10.55</v>
      </c>
      <c r="J189" s="231">
        <v>10.99</v>
      </c>
      <c r="K189" s="231">
        <v>12.51</v>
      </c>
      <c r="L189" s="232">
        <v>13.48</v>
      </c>
      <c r="M189" s="837"/>
      <c r="N189" s="837"/>
      <c r="O189" s="837"/>
      <c r="P189" s="837"/>
      <c r="Q189" s="837"/>
    </row>
    <row r="190" spans="1:17" x14ac:dyDescent="0.2">
      <c r="A190" s="1884" t="s">
        <v>702</v>
      </c>
      <c r="B190" s="1885"/>
      <c r="C190" s="149" t="s">
        <v>676</v>
      </c>
      <c r="D190" s="68"/>
      <c r="E190" s="68"/>
      <c r="F190" s="68"/>
      <c r="G190" s="68"/>
      <c r="H190" s="68"/>
      <c r="I190" s="68">
        <f>'Интерактивный прайс-лист'!$F$26*VLOOKUP(I185,last!$B$1:$C$1706,2,0)</f>
        <v>2120</v>
      </c>
      <c r="J190" s="68">
        <f>'Интерактивный прайс-лист'!$F$26*VLOOKUP(J185,last!$B$1:$C$1706,2,0)</f>
        <v>2196</v>
      </c>
      <c r="K190" s="68">
        <f>'Интерактивный прайс-лист'!$F$26*VLOOKUP(K185,last!$B$1:$C$1706,2,0)</f>
        <v>2276</v>
      </c>
      <c r="L190" s="69">
        <f>'Интерактивный прайс-лист'!$F$26*VLOOKUP(L185,last!$B$1:$C$1706,2,0)</f>
        <v>2366</v>
      </c>
      <c r="M190" s="837"/>
      <c r="N190" s="837"/>
      <c r="O190" s="837"/>
      <c r="P190" s="837"/>
      <c r="Q190" s="837"/>
    </row>
    <row r="191" spans="1:17" x14ac:dyDescent="0.2">
      <c r="A191" s="1884" t="s">
        <v>716</v>
      </c>
      <c r="B191" s="1885"/>
      <c r="C191" s="149" t="s">
        <v>676</v>
      </c>
      <c r="D191" s="68"/>
      <c r="E191" s="68"/>
      <c r="F191" s="68"/>
      <c r="G191" s="68"/>
      <c r="H191" s="68"/>
      <c r="I191" s="68">
        <f>'Интерактивный прайс-лист'!$F$26*VLOOKUP(I186,last!$B$1:$C$1706,2,0)</f>
        <v>539</v>
      </c>
      <c r="J191" s="68">
        <f>'Интерактивный прайс-лист'!$F$26*VLOOKUP(J186,last!$B$1:$C$1706,2,0)</f>
        <v>539</v>
      </c>
      <c r="K191" s="68">
        <f>'Интерактивный прайс-лист'!$F$26*VLOOKUP(K186,last!$B$1:$C$1706,2,0)</f>
        <v>539</v>
      </c>
      <c r="L191" s="69">
        <f>'Интерактивный прайс-лист'!$F$26*VLOOKUP(L186,last!$B$1:$C$1706,2,0)</f>
        <v>539</v>
      </c>
      <c r="M191" s="837"/>
      <c r="N191" s="837"/>
      <c r="O191" s="837"/>
      <c r="P191" s="837"/>
      <c r="Q191" s="837"/>
    </row>
    <row r="192" spans="1:17" ht="13.5" thickBot="1" x14ac:dyDescent="0.25">
      <c r="A192" s="1879" t="s">
        <v>715</v>
      </c>
      <c r="B192" s="1880"/>
      <c r="C192" s="135" t="s">
        <v>676</v>
      </c>
      <c r="D192" s="77"/>
      <c r="E192" s="77"/>
      <c r="F192" s="77"/>
      <c r="G192" s="77"/>
      <c r="H192" s="77"/>
      <c r="I192" s="77">
        <f>SUM(I190:I191)</f>
        <v>2659</v>
      </c>
      <c r="J192" s="77">
        <f>SUM(J190:J191)</f>
        <v>2735</v>
      </c>
      <c r="K192" s="77">
        <f>SUM(K190:K191)</f>
        <v>2815</v>
      </c>
      <c r="L192" s="78">
        <f>SUM(L190:L191)</f>
        <v>2905</v>
      </c>
      <c r="M192" s="837"/>
      <c r="N192" s="837"/>
      <c r="O192" s="837"/>
      <c r="P192" s="837"/>
      <c r="Q192" s="837"/>
    </row>
    <row r="193" spans="1:17" x14ac:dyDescent="0.2">
      <c r="A193" s="837"/>
      <c r="B193" s="837"/>
      <c r="C193" s="931"/>
      <c r="D193" s="931"/>
      <c r="E193" s="931"/>
      <c r="F193" s="931"/>
      <c r="G193" s="931"/>
      <c r="H193" s="931"/>
      <c r="I193" s="931"/>
      <c r="J193" s="837"/>
      <c r="K193" s="837"/>
      <c r="L193" s="837"/>
      <c r="M193" s="837"/>
      <c r="N193" s="837"/>
      <c r="O193" s="837"/>
      <c r="P193" s="837"/>
      <c r="Q193" s="837"/>
    </row>
    <row r="194" spans="1:17" ht="13.5" thickBot="1" x14ac:dyDescent="0.25">
      <c r="A194" s="837"/>
      <c r="B194" s="837"/>
      <c r="C194" s="931"/>
      <c r="D194" s="931"/>
      <c r="E194" s="931"/>
      <c r="F194" s="931"/>
      <c r="G194" s="931"/>
      <c r="H194" s="931"/>
      <c r="I194" s="931"/>
      <c r="J194" s="837"/>
      <c r="K194" s="837"/>
      <c r="L194" s="837"/>
      <c r="M194" s="837"/>
      <c r="N194" s="837"/>
      <c r="O194" s="837"/>
      <c r="P194" s="837"/>
      <c r="Q194" s="837"/>
    </row>
    <row r="195" spans="1:17" x14ac:dyDescent="0.2">
      <c r="A195" s="1881" t="s">
        <v>1428</v>
      </c>
      <c r="B195" s="1882"/>
      <c r="C195" s="1903"/>
      <c r="D195" s="418"/>
      <c r="E195" s="418"/>
      <c r="F195" s="418"/>
      <c r="G195" s="418"/>
      <c r="H195" s="418"/>
      <c r="I195" s="418" t="s">
        <v>1355</v>
      </c>
      <c r="J195" s="424" t="s">
        <v>1350</v>
      </c>
      <c r="K195" s="418" t="s">
        <v>1351</v>
      </c>
      <c r="L195" s="419" t="s">
        <v>1356</v>
      </c>
      <c r="M195" s="837"/>
      <c r="N195" s="837"/>
      <c r="O195" s="837"/>
      <c r="P195" s="837"/>
      <c r="Q195" s="837"/>
    </row>
    <row r="196" spans="1:17" ht="13.5" thickBot="1" x14ac:dyDescent="0.25">
      <c r="A196" s="1899" t="s">
        <v>716</v>
      </c>
      <c r="B196" s="1900"/>
      <c r="C196" s="1902"/>
      <c r="D196" s="423"/>
      <c r="E196" s="423"/>
      <c r="F196" s="423"/>
      <c r="G196" s="423"/>
      <c r="H196" s="423"/>
      <c r="I196" s="423" t="s">
        <v>634</v>
      </c>
      <c r="J196" s="425" t="s">
        <v>634</v>
      </c>
      <c r="K196" s="423" t="s">
        <v>634</v>
      </c>
      <c r="L196" s="890" t="s">
        <v>634</v>
      </c>
      <c r="M196" s="837"/>
      <c r="N196" s="837"/>
      <c r="O196" s="837"/>
      <c r="P196" s="837"/>
      <c r="Q196" s="837"/>
    </row>
    <row r="197" spans="1:17" x14ac:dyDescent="0.2">
      <c r="A197" s="1546" t="s">
        <v>90</v>
      </c>
      <c r="B197" s="1547"/>
      <c r="C197" s="249" t="s">
        <v>691</v>
      </c>
      <c r="D197" s="229"/>
      <c r="E197" s="229"/>
      <c r="F197" s="229"/>
      <c r="G197" s="229"/>
      <c r="H197" s="229"/>
      <c r="I197" s="229">
        <v>6.63</v>
      </c>
      <c r="J197" s="291">
        <v>7.5</v>
      </c>
      <c r="K197" s="270">
        <v>8.8000000000000007</v>
      </c>
      <c r="L197" s="290">
        <v>9.9499999999999993</v>
      </c>
      <c r="M197" s="837"/>
      <c r="N197" s="837"/>
      <c r="O197" s="837"/>
      <c r="P197" s="837"/>
      <c r="Q197" s="837"/>
    </row>
    <row r="198" spans="1:17" x14ac:dyDescent="0.2">
      <c r="A198" s="1481" t="s">
        <v>91</v>
      </c>
      <c r="B198" s="1545"/>
      <c r="C198" s="253" t="s">
        <v>691</v>
      </c>
      <c r="D198" s="273"/>
      <c r="E198" s="273"/>
      <c r="F198" s="273"/>
      <c r="G198" s="273"/>
      <c r="H198" s="273"/>
      <c r="I198" s="273">
        <v>4.9000000000000004</v>
      </c>
      <c r="J198" s="292">
        <v>5.4</v>
      </c>
      <c r="K198" s="273">
        <v>6.4</v>
      </c>
      <c r="L198" s="255">
        <v>7.1</v>
      </c>
      <c r="M198" s="837"/>
      <c r="N198" s="837"/>
      <c r="O198" s="837"/>
      <c r="P198" s="837"/>
      <c r="Q198" s="837"/>
    </row>
    <row r="199" spans="1:17" x14ac:dyDescent="0.2">
      <c r="A199" s="1481" t="s">
        <v>92</v>
      </c>
      <c r="B199" s="1545"/>
      <c r="C199" s="253" t="s">
        <v>691</v>
      </c>
      <c r="D199" s="273"/>
      <c r="E199" s="273"/>
      <c r="F199" s="273"/>
      <c r="G199" s="273"/>
      <c r="H199" s="273"/>
      <c r="I199" s="273">
        <v>8.4</v>
      </c>
      <c r="J199" s="292">
        <v>9.5</v>
      </c>
      <c r="K199" s="273">
        <v>11</v>
      </c>
      <c r="L199" s="255">
        <v>12</v>
      </c>
      <c r="M199" s="837"/>
      <c r="N199" s="837"/>
      <c r="O199" s="837"/>
      <c r="P199" s="837"/>
      <c r="Q199" s="837"/>
    </row>
    <row r="200" spans="1:17" x14ac:dyDescent="0.2">
      <c r="A200" s="1884" t="s">
        <v>702</v>
      </c>
      <c r="B200" s="1885"/>
      <c r="C200" s="80" t="s">
        <v>676</v>
      </c>
      <c r="D200" s="68"/>
      <c r="E200" s="68"/>
      <c r="F200" s="68"/>
      <c r="G200" s="68"/>
      <c r="H200" s="68"/>
      <c r="I200" s="68">
        <f>'Интерактивный прайс-лист'!$F$26*VLOOKUP(I195,last!$B$1:$C$1706,2,0)</f>
        <v>1985</v>
      </c>
      <c r="J200" s="131">
        <f>'Интерактивный прайс-лист'!$F$26*VLOOKUP(J195,last!$B$1:$C$1706,2,0)</f>
        <v>2061</v>
      </c>
      <c r="K200" s="68">
        <f>'Интерактивный прайс-лист'!$F$26*VLOOKUP(K195,last!$B$1:$C$1706,2,0)</f>
        <v>2142</v>
      </c>
      <c r="L200" s="69">
        <f>'Интерактивный прайс-лист'!$F$26*VLOOKUP(L195,last!$B$1:$C$1706,2,0)</f>
        <v>2231</v>
      </c>
      <c r="M200" s="837"/>
      <c r="N200" s="837"/>
      <c r="O200" s="837"/>
      <c r="P200" s="837"/>
      <c r="Q200" s="837"/>
    </row>
    <row r="201" spans="1:17" x14ac:dyDescent="0.2">
      <c r="A201" s="1884" t="s">
        <v>716</v>
      </c>
      <c r="B201" s="1885"/>
      <c r="C201" s="80" t="s">
        <v>676</v>
      </c>
      <c r="D201" s="68"/>
      <c r="E201" s="68"/>
      <c r="F201" s="68"/>
      <c r="G201" s="68"/>
      <c r="H201" s="68"/>
      <c r="I201" s="68">
        <f>'Интерактивный прайс-лист'!$F$26*VLOOKUP(I196,last!$B$1:$C$1706,2,0)</f>
        <v>539</v>
      </c>
      <c r="J201" s="131">
        <f>'Интерактивный прайс-лист'!$F$26*VLOOKUP(J196,last!$B$1:$C$1706,2,0)</f>
        <v>539</v>
      </c>
      <c r="K201" s="68">
        <f>'Интерактивный прайс-лист'!$F$26*VLOOKUP(K196,last!$B$1:$C$1706,2,0)</f>
        <v>539</v>
      </c>
      <c r="L201" s="69">
        <f>'Интерактивный прайс-лист'!$F$26*VLOOKUP(L196,last!$B$1:$C$1706,2,0)</f>
        <v>539</v>
      </c>
      <c r="M201" s="837"/>
      <c r="N201" s="837"/>
      <c r="O201" s="837"/>
      <c r="P201" s="837"/>
      <c r="Q201" s="837"/>
    </row>
    <row r="202" spans="1:17" ht="13.5" thickBot="1" x14ac:dyDescent="0.25">
      <c r="A202" s="1879" t="s">
        <v>715</v>
      </c>
      <c r="B202" s="1880"/>
      <c r="C202" s="70" t="s">
        <v>676</v>
      </c>
      <c r="D202" s="411"/>
      <c r="E202" s="411"/>
      <c r="F202" s="411"/>
      <c r="G202" s="411"/>
      <c r="H202" s="411"/>
      <c r="I202" s="411">
        <f>SUM(I200:I201)</f>
        <v>2524</v>
      </c>
      <c r="J202" s="426">
        <f>SUM(J200:J201)</f>
        <v>2600</v>
      </c>
      <c r="K202" s="411">
        <f>SUM(K200:K201)</f>
        <v>2681</v>
      </c>
      <c r="L202" s="891">
        <f>SUM(L200:L201)</f>
        <v>2770</v>
      </c>
      <c r="M202" s="837"/>
      <c r="N202" s="837"/>
      <c r="O202" s="837"/>
      <c r="P202" s="837"/>
      <c r="Q202" s="837"/>
    </row>
    <row r="203" spans="1:17" x14ac:dyDescent="0.2">
      <c r="A203" s="837"/>
      <c r="B203" s="837"/>
      <c r="C203" s="931"/>
      <c r="D203" s="837"/>
      <c r="E203" s="837"/>
      <c r="F203" s="837"/>
      <c r="G203" s="837"/>
      <c r="H203" s="837"/>
      <c r="I203" s="837"/>
      <c r="J203" s="837"/>
      <c r="K203" s="837"/>
      <c r="L203" s="837"/>
      <c r="M203" s="837"/>
      <c r="N203" s="837"/>
      <c r="O203" s="837"/>
      <c r="P203" s="837"/>
      <c r="Q203" s="837"/>
    </row>
    <row r="204" spans="1:17" ht="13.5" thickBot="1" x14ac:dyDescent="0.25">
      <c r="A204" s="837"/>
      <c r="B204" s="837"/>
      <c r="C204" s="931"/>
      <c r="D204" s="931"/>
      <c r="E204" s="931"/>
      <c r="F204" s="931"/>
      <c r="G204" s="931"/>
      <c r="H204" s="931"/>
      <c r="I204" s="931"/>
      <c r="J204" s="837"/>
      <c r="K204" s="837"/>
      <c r="L204" s="837"/>
      <c r="M204" s="837"/>
      <c r="N204" s="837"/>
      <c r="O204" s="837"/>
      <c r="P204" s="837"/>
      <c r="Q204" s="837"/>
    </row>
    <row r="205" spans="1:17" x14ac:dyDescent="0.2">
      <c r="A205" s="1881" t="s">
        <v>1610</v>
      </c>
      <c r="B205" s="1882"/>
      <c r="C205" s="1903"/>
      <c r="D205" s="418"/>
      <c r="E205" s="418" t="s">
        <v>479</v>
      </c>
      <c r="F205" s="418" t="s">
        <v>480</v>
      </c>
      <c r="G205" s="418" t="s">
        <v>481</v>
      </c>
      <c r="H205" s="418" t="s">
        <v>482</v>
      </c>
      <c r="I205" s="418" t="s">
        <v>483</v>
      </c>
      <c r="J205" s="424" t="s">
        <v>484</v>
      </c>
      <c r="K205" s="418" t="s">
        <v>485</v>
      </c>
      <c r="L205" s="1117"/>
      <c r="M205" s="418" t="s">
        <v>486</v>
      </c>
      <c r="N205" s="418" t="s">
        <v>487</v>
      </c>
      <c r="O205" s="419" t="s">
        <v>488</v>
      </c>
      <c r="P205" s="837"/>
      <c r="Q205" s="837"/>
    </row>
    <row r="206" spans="1:17" ht="13.5" thickBot="1" x14ac:dyDescent="0.25">
      <c r="A206" s="1899" t="s">
        <v>716</v>
      </c>
      <c r="B206" s="1900"/>
      <c r="C206" s="1902"/>
      <c r="D206" s="423"/>
      <c r="E206" s="423" t="s">
        <v>833</v>
      </c>
      <c r="F206" s="423" t="s">
        <v>833</v>
      </c>
      <c r="G206" s="423" t="s">
        <v>833</v>
      </c>
      <c r="H206" s="423" t="s">
        <v>833</v>
      </c>
      <c r="I206" s="423" t="s">
        <v>833</v>
      </c>
      <c r="J206" s="425" t="s">
        <v>834</v>
      </c>
      <c r="K206" s="423" t="s">
        <v>834</v>
      </c>
      <c r="L206" s="1118"/>
      <c r="M206" s="423" t="s">
        <v>834</v>
      </c>
      <c r="N206" s="423" t="s">
        <v>834</v>
      </c>
      <c r="O206" s="890" t="s">
        <v>834</v>
      </c>
      <c r="P206" s="837"/>
      <c r="Q206" s="837"/>
    </row>
    <row r="207" spans="1:17" x14ac:dyDescent="0.2">
      <c r="A207" s="1546" t="s">
        <v>90</v>
      </c>
      <c r="B207" s="1547"/>
      <c r="C207" s="249" t="s">
        <v>691</v>
      </c>
      <c r="D207" s="229"/>
      <c r="E207" s="229">
        <v>3.81</v>
      </c>
      <c r="F207" s="229">
        <v>3.96</v>
      </c>
      <c r="G207" s="229">
        <v>4.63</v>
      </c>
      <c r="H207" s="229">
        <v>5.01</v>
      </c>
      <c r="I207" s="229">
        <v>5.16</v>
      </c>
      <c r="J207" s="291">
        <v>6.63</v>
      </c>
      <c r="K207" s="270">
        <v>7.5</v>
      </c>
      <c r="L207" s="249"/>
      <c r="M207" s="270">
        <v>8.8000000000000007</v>
      </c>
      <c r="N207" s="270">
        <v>9.9499999999999993</v>
      </c>
      <c r="O207" s="251">
        <v>10.8</v>
      </c>
      <c r="P207" s="837"/>
      <c r="Q207" s="837"/>
    </row>
    <row r="208" spans="1:17" x14ac:dyDescent="0.2">
      <c r="A208" s="1481" t="s">
        <v>91</v>
      </c>
      <c r="B208" s="1545"/>
      <c r="C208" s="253" t="s">
        <v>691</v>
      </c>
      <c r="D208" s="273"/>
      <c r="E208" s="273">
        <v>3.4</v>
      </c>
      <c r="F208" s="273">
        <v>3.52</v>
      </c>
      <c r="G208" s="273">
        <v>4.07</v>
      </c>
      <c r="H208" s="273">
        <v>4.4000000000000004</v>
      </c>
      <c r="I208" s="273">
        <v>4.54</v>
      </c>
      <c r="J208" s="292">
        <v>4.9000000000000004</v>
      </c>
      <c r="K208" s="273">
        <v>5.4</v>
      </c>
      <c r="L208" s="1119"/>
      <c r="M208" s="273">
        <v>6.4</v>
      </c>
      <c r="N208" s="273">
        <v>7.1</v>
      </c>
      <c r="O208" s="255">
        <v>7.7</v>
      </c>
      <c r="P208" s="837"/>
      <c r="Q208" s="837"/>
    </row>
    <row r="209" spans="1:17" x14ac:dyDescent="0.2">
      <c r="A209" s="1481" t="s">
        <v>92</v>
      </c>
      <c r="B209" s="1545"/>
      <c r="C209" s="253" t="s">
        <v>691</v>
      </c>
      <c r="D209" s="273"/>
      <c r="E209" s="273">
        <v>10.5</v>
      </c>
      <c r="F209" s="273">
        <v>10.99</v>
      </c>
      <c r="G209" s="273">
        <v>12.51</v>
      </c>
      <c r="H209" s="273">
        <v>13.48</v>
      </c>
      <c r="I209" s="273">
        <v>13.77</v>
      </c>
      <c r="J209" s="292">
        <v>8.4</v>
      </c>
      <c r="K209" s="273">
        <v>9.5</v>
      </c>
      <c r="L209" s="1119"/>
      <c r="M209" s="273">
        <v>11</v>
      </c>
      <c r="N209" s="273">
        <v>12</v>
      </c>
      <c r="O209" s="255">
        <v>12.9</v>
      </c>
      <c r="P209" s="837"/>
      <c r="Q209" s="837"/>
    </row>
    <row r="210" spans="1:17" x14ac:dyDescent="0.2">
      <c r="A210" s="1884" t="s">
        <v>702</v>
      </c>
      <c r="B210" s="1885"/>
      <c r="C210" s="80" t="s">
        <v>676</v>
      </c>
      <c r="D210" s="1036"/>
      <c r="E210" s="1036">
        <f>'Интерактивный прайс-лист'!$F$26*VLOOKUP(E205,last!$B$1:$C$1706,2,0)</f>
        <v>1604</v>
      </c>
      <c r="F210" s="1036">
        <f>'Интерактивный прайс-лист'!$F$26*VLOOKUP(F205,last!$B$1:$C$1706,2,0)</f>
        <v>1614</v>
      </c>
      <c r="G210" s="1036">
        <f>'Интерактивный прайс-лист'!$F$26*VLOOKUP(G205,last!$B$1:$C$1706,2,0)</f>
        <v>1614</v>
      </c>
      <c r="H210" s="1036">
        <f>'Интерактивный прайс-лист'!$F$26*VLOOKUP(H205,last!$B$1:$C$1706,2,0)</f>
        <v>1628</v>
      </c>
      <c r="I210" s="1036">
        <f>'Интерактивный прайс-лист'!$F$26*VLOOKUP(I205,last!$B$1:$C$1706,2,0)</f>
        <v>1631</v>
      </c>
      <c r="J210" s="1041">
        <f>'Интерактивный прайс-лист'!$F$26*VLOOKUP(J205,last!$B$1:$C$1706,2,0)</f>
        <v>1590</v>
      </c>
      <c r="K210" s="1036">
        <f>'Интерактивный прайс-лист'!$F$26*VLOOKUP(K205,last!$B$1:$C$1706,2,0)</f>
        <v>1600</v>
      </c>
      <c r="L210" s="1030"/>
      <c r="M210" s="1036">
        <f>'Интерактивный прайс-лист'!$F$26*VLOOKUP(M205,last!$B$1:$C$1706,2,0)</f>
        <v>1628</v>
      </c>
      <c r="N210" s="1036">
        <f>'Интерактивный прайс-лист'!$F$26*VLOOKUP(N205,last!$B$1:$C$1706,2,0)</f>
        <v>1631</v>
      </c>
      <c r="O210" s="1037">
        <f>'Интерактивный прайс-лист'!$F$26*VLOOKUP(O205,last!$B$1:$C$1706,2,0)</f>
        <v>1642</v>
      </c>
      <c r="P210" s="837"/>
      <c r="Q210" s="837"/>
    </row>
    <row r="211" spans="1:17" x14ac:dyDescent="0.2">
      <c r="A211" s="1884" t="s">
        <v>716</v>
      </c>
      <c r="B211" s="1885"/>
      <c r="C211" s="80" t="s">
        <v>676</v>
      </c>
      <c r="D211" s="1036"/>
      <c r="E211" s="1036">
        <f>'Интерактивный прайс-лист'!$F$26*VLOOKUP(E206,last!$B$1:$C$1706,2,0)</f>
        <v>302</v>
      </c>
      <c r="F211" s="1036">
        <f>'Интерактивный прайс-лист'!$F$26*VLOOKUP(F206,last!$B$1:$C$1706,2,0)</f>
        <v>302</v>
      </c>
      <c r="G211" s="1036">
        <f>'Интерактивный прайс-лист'!$F$26*VLOOKUP(G206,last!$B$1:$C$1706,2,0)</f>
        <v>302</v>
      </c>
      <c r="H211" s="1036">
        <f>'Интерактивный прайс-лист'!$F$26*VLOOKUP(H206,last!$B$1:$C$1706,2,0)</f>
        <v>302</v>
      </c>
      <c r="I211" s="1036">
        <f>'Интерактивный прайс-лист'!$F$26*VLOOKUP(I206,last!$B$1:$C$1706,2,0)</f>
        <v>302</v>
      </c>
      <c r="J211" s="1041">
        <f>'Интерактивный прайс-лист'!$F$26*VLOOKUP(J206,last!$B$1:$C$1706,2,0)</f>
        <v>302</v>
      </c>
      <c r="K211" s="1036">
        <f>'Интерактивный прайс-лист'!$F$26*VLOOKUP(K206,last!$B$1:$C$1706,2,0)</f>
        <v>302</v>
      </c>
      <c r="L211" s="1030"/>
      <c r="M211" s="1036">
        <f>'Интерактивный прайс-лист'!$F$26*VLOOKUP(M206,last!$B$1:$C$1706,2,0)</f>
        <v>302</v>
      </c>
      <c r="N211" s="1036">
        <f>'Интерактивный прайс-лист'!$F$26*VLOOKUP(N206,last!$B$1:$C$1706,2,0)</f>
        <v>302</v>
      </c>
      <c r="O211" s="1037">
        <f>'Интерактивный прайс-лист'!$F$26*VLOOKUP(O206,last!$B$1:$C$1706,2,0)</f>
        <v>302</v>
      </c>
      <c r="P211" s="837"/>
      <c r="Q211" s="837"/>
    </row>
    <row r="212" spans="1:17" ht="13.5" thickBot="1" x14ac:dyDescent="0.25">
      <c r="A212" s="1879" t="s">
        <v>715</v>
      </c>
      <c r="B212" s="1880"/>
      <c r="C212" s="70" t="s">
        <v>676</v>
      </c>
      <c r="D212" s="411"/>
      <c r="E212" s="411">
        <f t="shared" ref="E212:H212" si="0">SUM(E210:E211)</f>
        <v>1906</v>
      </c>
      <c r="F212" s="411">
        <f t="shared" si="0"/>
        <v>1916</v>
      </c>
      <c r="G212" s="411">
        <f t="shared" si="0"/>
        <v>1916</v>
      </c>
      <c r="H212" s="411">
        <f t="shared" si="0"/>
        <v>1930</v>
      </c>
      <c r="I212" s="411">
        <f>SUM(I210:I211)</f>
        <v>1933</v>
      </c>
      <c r="J212" s="426">
        <f>SUM(J210:J211)</f>
        <v>1892</v>
      </c>
      <c r="K212" s="411">
        <f>SUM(K210:K211)</f>
        <v>1902</v>
      </c>
      <c r="L212" s="1120"/>
      <c r="M212" s="411">
        <f>SUM(M210:M211)</f>
        <v>1930</v>
      </c>
      <c r="N212" s="411">
        <f>SUM(N210:N211)</f>
        <v>1933</v>
      </c>
      <c r="O212" s="891">
        <f>SUM(O210:O211)</f>
        <v>1944</v>
      </c>
      <c r="P212" s="837"/>
      <c r="Q212" s="837"/>
    </row>
    <row r="213" spans="1:17" x14ac:dyDescent="0.2">
      <c r="A213" s="837"/>
      <c r="B213" s="837"/>
      <c r="C213" s="931"/>
      <c r="D213" s="837"/>
      <c r="E213" s="837"/>
      <c r="F213" s="837"/>
      <c r="G213" s="837"/>
      <c r="H213" s="837"/>
      <c r="I213" s="837"/>
      <c r="J213" s="837"/>
      <c r="K213" s="837"/>
      <c r="L213" s="837"/>
      <c r="M213" s="837"/>
      <c r="N213" s="837"/>
      <c r="O213" s="837"/>
      <c r="P213" s="837"/>
      <c r="Q213" s="837"/>
    </row>
    <row r="214" spans="1:17" ht="13.5" thickBot="1" x14ac:dyDescent="0.25">
      <c r="A214" s="837"/>
      <c r="B214" s="837"/>
      <c r="C214" s="931"/>
      <c r="D214" s="931"/>
      <c r="E214" s="837"/>
      <c r="F214" s="837"/>
      <c r="G214" s="837"/>
      <c r="H214" s="837"/>
      <c r="I214" s="837"/>
      <c r="J214" s="837"/>
      <c r="K214" s="837"/>
      <c r="L214" s="837"/>
      <c r="M214" s="837"/>
      <c r="N214" s="837"/>
      <c r="O214" s="837"/>
      <c r="P214" s="837"/>
      <c r="Q214" s="837"/>
    </row>
    <row r="215" spans="1:17" x14ac:dyDescent="0.2">
      <c r="A215" s="837"/>
      <c r="B215" s="1873" t="s">
        <v>98</v>
      </c>
      <c r="C215" s="1874"/>
      <c r="D215" s="1875"/>
      <c r="E215" s="837"/>
      <c r="F215" s="837"/>
      <c r="G215" s="837"/>
      <c r="H215" s="837"/>
      <c r="I215" s="837"/>
      <c r="J215" s="837"/>
      <c r="K215" s="837"/>
      <c r="L215" s="837"/>
      <c r="M215" s="837"/>
      <c r="N215" s="837"/>
      <c r="O215" s="837"/>
      <c r="P215" s="837"/>
      <c r="Q215" s="837"/>
    </row>
    <row r="216" spans="1:17" ht="13.5" thickBot="1" x14ac:dyDescent="0.25">
      <c r="A216" s="837"/>
      <c r="B216" s="892" t="s">
        <v>137</v>
      </c>
      <c r="C216" s="893"/>
      <c r="D216" s="894" t="s">
        <v>99</v>
      </c>
      <c r="E216" s="837"/>
      <c r="F216" s="837"/>
      <c r="G216" s="837"/>
      <c r="H216" s="837"/>
      <c r="I216" s="837"/>
      <c r="J216" s="837"/>
      <c r="K216" s="837"/>
      <c r="L216" s="837"/>
      <c r="M216" s="837"/>
      <c r="N216" s="837"/>
      <c r="O216" s="837"/>
      <c r="P216" s="837"/>
      <c r="Q216" s="837"/>
    </row>
    <row r="217" spans="1:17" x14ac:dyDescent="0.2">
      <c r="A217" s="837"/>
      <c r="B217" s="920" t="s">
        <v>172</v>
      </c>
      <c r="C217" s="921" t="s">
        <v>693</v>
      </c>
      <c r="D217" s="922">
        <f>'Интерактивный прайс-лист'!$F$26*VLOOKUP($B217,last!$B$1:$C$1706,2,0)</f>
        <v>494</v>
      </c>
      <c r="E217" s="837"/>
      <c r="F217" s="837"/>
      <c r="G217" s="837"/>
      <c r="H217" s="837"/>
      <c r="I217" s="837"/>
      <c r="J217" s="837"/>
      <c r="K217" s="837"/>
      <c r="L217" s="837"/>
      <c r="M217" s="837"/>
      <c r="N217" s="837"/>
      <c r="O217" s="837"/>
      <c r="P217" s="837"/>
      <c r="Q217" s="837"/>
    </row>
    <row r="218" spans="1:17" x14ac:dyDescent="0.2">
      <c r="A218" s="837"/>
      <c r="B218" s="923" t="s">
        <v>390</v>
      </c>
      <c r="C218" s="924" t="s">
        <v>693</v>
      </c>
      <c r="D218" s="925">
        <f>'Интерактивный прайс-лист'!$F$26*VLOOKUP($B218,last!$B$1:$C$1706,2,0)</f>
        <v>494</v>
      </c>
      <c r="E218" s="837"/>
      <c r="F218" s="837"/>
      <c r="G218" s="837"/>
      <c r="H218" s="837"/>
      <c r="I218" s="837"/>
      <c r="J218" s="837"/>
      <c r="K218" s="837"/>
      <c r="L218" s="837"/>
      <c r="M218" s="837"/>
      <c r="N218" s="837"/>
      <c r="O218" s="837"/>
      <c r="P218" s="837"/>
      <c r="Q218" s="837"/>
    </row>
    <row r="219" spans="1:17" x14ac:dyDescent="0.2">
      <c r="A219" s="837"/>
      <c r="B219" s="923" t="s">
        <v>634</v>
      </c>
      <c r="C219" s="924" t="s">
        <v>693</v>
      </c>
      <c r="D219" s="925">
        <f>'Интерактивный прайс-лист'!$F$26*VLOOKUP($B219,last!$B$1:$C$1706,2,0)</f>
        <v>539</v>
      </c>
      <c r="E219" s="837"/>
      <c r="F219" s="837"/>
      <c r="G219" s="837"/>
      <c r="H219" s="837"/>
      <c r="I219" s="837"/>
      <c r="J219" s="837"/>
      <c r="K219" s="837"/>
      <c r="L219" s="837"/>
      <c r="M219" s="837"/>
      <c r="N219" s="837"/>
      <c r="O219" s="837"/>
      <c r="P219" s="837"/>
      <c r="Q219" s="837"/>
    </row>
    <row r="220" spans="1:17" x14ac:dyDescent="0.2">
      <c r="A220" s="837"/>
      <c r="B220" s="923" t="s">
        <v>832</v>
      </c>
      <c r="C220" s="924" t="s">
        <v>693</v>
      </c>
      <c r="D220" s="925">
        <f>'Интерактивный прайс-лист'!$F$26*VLOOKUP($B220,last!$B$1:$C$1706,2,0)</f>
        <v>195</v>
      </c>
      <c r="E220" s="837"/>
      <c r="F220" s="837"/>
      <c r="G220" s="837"/>
      <c r="H220" s="837"/>
      <c r="I220" s="837"/>
      <c r="J220" s="837"/>
      <c r="K220" s="837"/>
      <c r="L220" s="837"/>
      <c r="M220" s="837"/>
      <c r="N220" s="837"/>
      <c r="O220" s="837"/>
      <c r="P220" s="837"/>
      <c r="Q220" s="837"/>
    </row>
    <row r="221" spans="1:17" x14ac:dyDescent="0.2">
      <c r="A221" s="837"/>
      <c r="B221" s="923" t="s">
        <v>833</v>
      </c>
      <c r="C221" s="924" t="s">
        <v>693</v>
      </c>
      <c r="D221" s="925">
        <f>'Интерактивный прайс-лист'!$F$26*VLOOKUP($B221,last!$B$1:$C$1706,2,0)</f>
        <v>302</v>
      </c>
      <c r="E221" s="837"/>
      <c r="F221" s="837"/>
      <c r="G221" s="837"/>
      <c r="H221" s="837"/>
      <c r="I221" s="837"/>
      <c r="J221" s="837"/>
      <c r="K221" s="837"/>
      <c r="L221" s="837"/>
      <c r="M221" s="837"/>
      <c r="N221" s="837"/>
      <c r="O221" s="837"/>
      <c r="P221" s="837"/>
      <c r="Q221" s="837"/>
    </row>
    <row r="222" spans="1:17" x14ac:dyDescent="0.2">
      <c r="A222" s="837"/>
      <c r="B222" s="923" t="s">
        <v>834</v>
      </c>
      <c r="C222" s="924" t="s">
        <v>693</v>
      </c>
      <c r="D222" s="925">
        <f>'Интерактивный прайс-лист'!$F$26*VLOOKUP($B222,last!$B$1:$C$1706,2,0)</f>
        <v>302</v>
      </c>
      <c r="E222" s="837"/>
      <c r="F222" s="837"/>
      <c r="G222" s="837"/>
      <c r="H222" s="837"/>
      <c r="I222" s="837"/>
      <c r="J222" s="837"/>
      <c r="K222" s="837"/>
      <c r="L222" s="837"/>
      <c r="M222" s="837"/>
      <c r="N222" s="837"/>
      <c r="O222" s="837"/>
      <c r="P222" s="837"/>
      <c r="Q222" s="837"/>
    </row>
    <row r="223" spans="1:17" x14ac:dyDescent="0.2">
      <c r="A223" s="837"/>
      <c r="B223" s="926" t="s">
        <v>194</v>
      </c>
      <c r="C223" s="927" t="s">
        <v>693</v>
      </c>
      <c r="D223" s="925">
        <f>'Интерактивный прайс-лист'!$F$26*VLOOKUP($B223,last!$B$1:$C$1706,2,0)</f>
        <v>256</v>
      </c>
      <c r="E223" s="837"/>
      <c r="F223" s="837"/>
      <c r="G223" s="837"/>
      <c r="H223" s="837"/>
      <c r="I223" s="837"/>
      <c r="J223" s="837"/>
      <c r="K223" s="837"/>
      <c r="L223" s="837"/>
      <c r="M223" s="837"/>
      <c r="N223" s="837"/>
      <c r="O223" s="837"/>
      <c r="P223" s="837"/>
      <c r="Q223" s="837"/>
    </row>
    <row r="224" spans="1:17" x14ac:dyDescent="0.2">
      <c r="A224" s="837"/>
      <c r="B224" s="926" t="s">
        <v>195</v>
      </c>
      <c r="C224" s="927" t="s">
        <v>693</v>
      </c>
      <c r="D224" s="925">
        <f>'Интерактивный прайс-лист'!$F$26*VLOOKUP($B224,last!$B$1:$C$1706,2,0)</f>
        <v>254</v>
      </c>
      <c r="E224" s="837"/>
      <c r="F224" s="837"/>
      <c r="G224" s="837"/>
      <c r="H224" s="837"/>
      <c r="I224" s="837"/>
      <c r="J224" s="837"/>
      <c r="K224" s="837"/>
      <c r="L224" s="837"/>
      <c r="M224" s="837"/>
      <c r="N224" s="837"/>
      <c r="O224" s="837"/>
      <c r="P224" s="837"/>
      <c r="Q224" s="837"/>
    </row>
    <row r="225" spans="1:17" x14ac:dyDescent="0.2">
      <c r="A225" s="837"/>
      <c r="B225" s="926" t="s">
        <v>196</v>
      </c>
      <c r="C225" s="927" t="s">
        <v>693</v>
      </c>
      <c r="D225" s="925">
        <f>'Интерактивный прайс-лист'!$F$26*VLOOKUP($B225,last!$B$1:$C$1706,2,0)</f>
        <v>255</v>
      </c>
      <c r="E225" s="837"/>
      <c r="F225" s="837"/>
      <c r="G225" s="837"/>
      <c r="H225" s="837"/>
      <c r="I225" s="837"/>
      <c r="J225" s="837"/>
      <c r="K225" s="837"/>
      <c r="L225" s="837"/>
      <c r="M225" s="837"/>
      <c r="N225" s="837"/>
      <c r="O225" s="837"/>
      <c r="P225" s="837"/>
      <c r="Q225" s="837"/>
    </row>
    <row r="226" spans="1:17" x14ac:dyDescent="0.2">
      <c r="A226" s="837"/>
      <c r="B226" s="926" t="s">
        <v>197</v>
      </c>
      <c r="C226" s="927" t="s">
        <v>693</v>
      </c>
      <c r="D226" s="925">
        <f>'Интерактивный прайс-лист'!$F$26*VLOOKUP($B226,last!$B$1:$C$1706,2,0)</f>
        <v>269</v>
      </c>
      <c r="E226" s="837"/>
      <c r="F226" s="837"/>
      <c r="G226" s="837"/>
      <c r="H226" s="837"/>
      <c r="I226" s="837"/>
      <c r="J226" s="837"/>
      <c r="K226" s="837"/>
      <c r="L226" s="837"/>
      <c r="M226" s="837"/>
      <c r="N226" s="837"/>
      <c r="O226" s="837"/>
      <c r="P226" s="837"/>
      <c r="Q226" s="837"/>
    </row>
    <row r="227" spans="1:17" x14ac:dyDescent="0.2">
      <c r="A227" s="837"/>
      <c r="B227" s="926" t="s">
        <v>198</v>
      </c>
      <c r="C227" s="927" t="s">
        <v>693</v>
      </c>
      <c r="D227" s="925">
        <f>'Интерактивный прайс-лист'!$F$26*VLOOKUP($B227,last!$B$1:$C$1706,2,0)</f>
        <v>494</v>
      </c>
      <c r="E227" s="837"/>
      <c r="F227" s="837"/>
      <c r="G227" s="837"/>
      <c r="H227" s="837"/>
      <c r="I227" s="837"/>
      <c r="J227" s="837"/>
      <c r="K227" s="837"/>
      <c r="L227" s="837"/>
      <c r="M227" s="837"/>
      <c r="N227" s="837"/>
      <c r="O227" s="837"/>
      <c r="P227" s="837"/>
      <c r="Q227" s="837"/>
    </row>
    <row r="228" spans="1:17" x14ac:dyDescent="0.2">
      <c r="A228" s="837"/>
      <c r="B228" s="926" t="s">
        <v>199</v>
      </c>
      <c r="C228" s="927" t="s">
        <v>693</v>
      </c>
      <c r="D228" s="925">
        <f>'Интерактивный прайс-лист'!$F$26*VLOOKUP($B228,last!$B$1:$C$1706,2,0)</f>
        <v>492</v>
      </c>
      <c r="E228" s="837"/>
      <c r="F228" s="837"/>
      <c r="G228" s="837"/>
      <c r="H228" s="837"/>
      <c r="I228" s="837"/>
      <c r="J228" s="837"/>
      <c r="K228" s="837"/>
      <c r="L228" s="837"/>
      <c r="M228" s="837"/>
      <c r="N228" s="837"/>
      <c r="O228" s="837"/>
      <c r="P228" s="837"/>
      <c r="Q228" s="837"/>
    </row>
    <row r="229" spans="1:17" x14ac:dyDescent="0.2">
      <c r="A229" s="837"/>
      <c r="B229" s="926" t="s">
        <v>392</v>
      </c>
      <c r="C229" s="927" t="s">
        <v>693</v>
      </c>
      <c r="D229" s="925">
        <f>'Интерактивный прайс-лист'!$F$26*VLOOKUP($B229,last!$B$1:$C$1706,2,0)</f>
        <v>28</v>
      </c>
      <c r="E229" s="837"/>
      <c r="F229" s="837"/>
      <c r="G229" s="837"/>
      <c r="H229" s="837"/>
      <c r="I229" s="837"/>
      <c r="J229" s="837"/>
      <c r="K229" s="837"/>
      <c r="L229" s="837"/>
      <c r="M229" s="837"/>
      <c r="N229" s="837"/>
      <c r="O229" s="837"/>
      <c r="P229" s="837"/>
      <c r="Q229" s="837"/>
    </row>
    <row r="230" spans="1:17" x14ac:dyDescent="0.2">
      <c r="A230" s="837"/>
      <c r="B230" s="926" t="s">
        <v>393</v>
      </c>
      <c r="C230" s="927" t="s">
        <v>693</v>
      </c>
      <c r="D230" s="925">
        <f>'Интерактивный прайс-лист'!$F$26*VLOOKUP($B230,last!$B$1:$C$1706,2,0)</f>
        <v>38</v>
      </c>
      <c r="E230" s="837"/>
      <c r="F230" s="837"/>
      <c r="G230" s="837"/>
      <c r="H230" s="837"/>
      <c r="I230" s="837"/>
      <c r="J230" s="837"/>
      <c r="K230" s="837"/>
      <c r="L230" s="837"/>
      <c r="M230" s="837"/>
      <c r="N230" s="837"/>
      <c r="O230" s="837"/>
      <c r="P230" s="837"/>
      <c r="Q230" s="837"/>
    </row>
    <row r="231" spans="1:17" x14ac:dyDescent="0.2">
      <c r="A231" s="837"/>
      <c r="B231" s="926" t="s">
        <v>200</v>
      </c>
      <c r="C231" s="927" t="s">
        <v>693</v>
      </c>
      <c r="D231" s="925">
        <f>'Интерактивный прайс-лист'!$F$26*VLOOKUP($B231,last!$B$1:$C$1706,2,0)</f>
        <v>20</v>
      </c>
      <c r="E231" s="837"/>
      <c r="F231" s="837"/>
      <c r="G231" s="837"/>
      <c r="H231" s="837"/>
      <c r="I231" s="837"/>
      <c r="J231" s="837"/>
      <c r="K231" s="837"/>
      <c r="L231" s="837"/>
      <c r="M231" s="837"/>
      <c r="N231" s="837"/>
      <c r="O231" s="837"/>
      <c r="P231" s="837"/>
      <c r="Q231" s="837"/>
    </row>
    <row r="232" spans="1:17" x14ac:dyDescent="0.2">
      <c r="A232" s="837"/>
      <c r="B232" s="926" t="s">
        <v>201</v>
      </c>
      <c r="C232" s="927" t="s">
        <v>693</v>
      </c>
      <c r="D232" s="925">
        <f>'Интерактивный прайс-лист'!$F$26*VLOOKUP($B232,last!$B$1:$C$1706,2,0)</f>
        <v>20</v>
      </c>
      <c r="E232" s="837"/>
      <c r="F232" s="837"/>
      <c r="G232" s="837"/>
      <c r="H232" s="837"/>
      <c r="I232" s="837"/>
      <c r="J232" s="837"/>
      <c r="K232" s="837"/>
      <c r="L232" s="837"/>
      <c r="M232" s="837"/>
      <c r="N232" s="837"/>
      <c r="O232" s="837"/>
      <c r="P232" s="837"/>
      <c r="Q232" s="837"/>
    </row>
    <row r="233" spans="1:17" x14ac:dyDescent="0.2">
      <c r="A233" s="837"/>
      <c r="B233" s="926" t="s">
        <v>473</v>
      </c>
      <c r="C233" s="927" t="s">
        <v>693</v>
      </c>
      <c r="D233" s="925">
        <f>'Интерактивный прайс-лист'!$F$26*VLOOKUP($B233,last!$B$1:$C$1706,2,0)</f>
        <v>23</v>
      </c>
      <c r="E233" s="837"/>
      <c r="F233" s="837"/>
      <c r="G233" s="837"/>
      <c r="H233" s="837"/>
      <c r="I233" s="837"/>
      <c r="J233" s="837"/>
      <c r="K233" s="837"/>
      <c r="L233" s="837"/>
      <c r="M233" s="837"/>
      <c r="N233" s="837"/>
      <c r="O233" s="837"/>
      <c r="P233" s="837"/>
      <c r="Q233" s="837"/>
    </row>
    <row r="234" spans="1:17" x14ac:dyDescent="0.2">
      <c r="A234" s="837"/>
      <c r="B234" s="926" t="s">
        <v>474</v>
      </c>
      <c r="C234" s="927" t="s">
        <v>693</v>
      </c>
      <c r="D234" s="925">
        <f>'Интерактивный прайс-лист'!$F$26*VLOOKUP($B234,last!$B$1:$C$1706,2,0)</f>
        <v>30</v>
      </c>
      <c r="E234" s="837"/>
      <c r="F234" s="837"/>
      <c r="G234" s="837"/>
      <c r="H234" s="837"/>
      <c r="I234" s="837"/>
      <c r="J234" s="837"/>
      <c r="K234" s="837"/>
      <c r="L234" s="837"/>
      <c r="M234" s="837"/>
      <c r="N234" s="837"/>
      <c r="O234" s="837"/>
      <c r="P234" s="837"/>
      <c r="Q234" s="837"/>
    </row>
    <row r="235" spans="1:17" x14ac:dyDescent="0.2">
      <c r="A235" s="837"/>
      <c r="B235" s="923" t="s">
        <v>183</v>
      </c>
      <c r="C235" s="924" t="s">
        <v>693</v>
      </c>
      <c r="D235" s="925">
        <f>'Интерактивный прайс-лист'!$F$26*VLOOKUP($B235,last!$B$1:$C$1706,2,0)</f>
        <v>244</v>
      </c>
      <c r="E235" s="837"/>
      <c r="F235" s="837"/>
      <c r="G235" s="837"/>
      <c r="H235" s="837"/>
      <c r="I235" s="837"/>
      <c r="J235" s="837"/>
      <c r="K235" s="837"/>
      <c r="L235" s="837"/>
      <c r="M235" s="837"/>
      <c r="N235" s="837"/>
      <c r="O235" s="837"/>
      <c r="P235" s="837"/>
      <c r="Q235" s="837"/>
    </row>
    <row r="236" spans="1:17" x14ac:dyDescent="0.2">
      <c r="A236" s="837"/>
      <c r="B236" s="923" t="s">
        <v>184</v>
      </c>
      <c r="C236" s="924" t="s">
        <v>693</v>
      </c>
      <c r="D236" s="925">
        <f>'Интерактивный прайс-лист'!$F$26*VLOOKUP($B236,last!$B$1:$C$1706,2,0)</f>
        <v>244</v>
      </c>
      <c r="E236" s="837"/>
      <c r="F236" s="837"/>
      <c r="G236" s="837"/>
      <c r="H236" s="837"/>
      <c r="I236" s="837"/>
      <c r="J236" s="837"/>
      <c r="K236" s="837"/>
      <c r="L236" s="837"/>
      <c r="M236" s="837"/>
      <c r="N236" s="837"/>
      <c r="O236" s="837"/>
      <c r="P236" s="837"/>
      <c r="Q236" s="837"/>
    </row>
    <row r="237" spans="1:17" x14ac:dyDescent="0.2">
      <c r="A237" s="837"/>
      <c r="B237" s="923" t="s">
        <v>185</v>
      </c>
      <c r="C237" s="924" t="s">
        <v>693</v>
      </c>
      <c r="D237" s="925">
        <f>'Интерактивный прайс-лист'!$F$26*VLOOKUP($B237,last!$B$1:$C$1706,2,0)</f>
        <v>258</v>
      </c>
      <c r="E237" s="837"/>
      <c r="F237" s="837"/>
      <c r="G237" s="837"/>
      <c r="H237" s="837"/>
      <c r="I237" s="837"/>
      <c r="J237" s="837"/>
      <c r="K237" s="837"/>
      <c r="L237" s="837"/>
      <c r="M237" s="837"/>
      <c r="N237" s="837"/>
      <c r="O237" s="837"/>
      <c r="P237" s="837"/>
      <c r="Q237" s="837"/>
    </row>
    <row r="238" spans="1:17" x14ac:dyDescent="0.2">
      <c r="A238" s="837"/>
      <c r="B238" s="923" t="s">
        <v>472</v>
      </c>
      <c r="C238" s="924" t="s">
        <v>693</v>
      </c>
      <c r="D238" s="925">
        <f>'Интерактивный прайс-лист'!$F$26*VLOOKUP($B238,last!$B$1:$C$1706,2,0)</f>
        <v>105</v>
      </c>
      <c r="E238" s="837"/>
      <c r="F238" s="837"/>
      <c r="G238" s="837"/>
      <c r="H238" s="837"/>
      <c r="I238" s="837"/>
      <c r="J238" s="837"/>
      <c r="K238" s="837"/>
      <c r="L238" s="837"/>
      <c r="M238" s="837"/>
      <c r="N238" s="837"/>
      <c r="O238" s="837"/>
      <c r="P238" s="837"/>
      <c r="Q238" s="837"/>
    </row>
    <row r="239" spans="1:17" x14ac:dyDescent="0.2">
      <c r="A239" s="837"/>
      <c r="B239" s="923" t="s">
        <v>370</v>
      </c>
      <c r="C239" s="924" t="s">
        <v>693</v>
      </c>
      <c r="D239" s="925">
        <f>'Интерактивный прайс-лист'!$F$26*VLOOKUP($B239,last!$B$1:$C$1706,2,0)</f>
        <v>105</v>
      </c>
      <c r="E239" s="837"/>
      <c r="F239" s="837"/>
      <c r="G239" s="837"/>
      <c r="H239" s="837"/>
      <c r="I239" s="837"/>
      <c r="J239" s="837"/>
      <c r="K239" s="837"/>
      <c r="L239" s="837"/>
      <c r="M239" s="837"/>
      <c r="N239" s="837"/>
      <c r="O239" s="837"/>
      <c r="P239" s="837"/>
      <c r="Q239" s="837"/>
    </row>
    <row r="240" spans="1:17" x14ac:dyDescent="0.2">
      <c r="A240" s="837"/>
      <c r="B240" s="923" t="s">
        <v>371</v>
      </c>
      <c r="C240" s="924" t="s">
        <v>693</v>
      </c>
      <c r="D240" s="925">
        <f>'Интерактивный прайс-лист'!$F$26*VLOOKUP($B240,last!$B$1:$C$1706,2,0)</f>
        <v>182</v>
      </c>
      <c r="E240" s="837"/>
      <c r="F240" s="837"/>
      <c r="G240" s="837"/>
      <c r="H240" s="837"/>
      <c r="I240" s="837"/>
      <c r="J240" s="837"/>
      <c r="K240" s="837"/>
      <c r="L240" s="837"/>
      <c r="M240" s="837"/>
      <c r="N240" s="837"/>
      <c r="O240" s="837"/>
      <c r="P240" s="837"/>
      <c r="Q240" s="837"/>
    </row>
    <row r="241" spans="1:17" x14ac:dyDescent="0.2">
      <c r="A241" s="837"/>
      <c r="B241" s="923" t="s">
        <v>372</v>
      </c>
      <c r="C241" s="924" t="s">
        <v>693</v>
      </c>
      <c r="D241" s="925">
        <f>'Интерактивный прайс-лист'!$F$26*VLOOKUP($B241,last!$B$1:$C$1706,2,0)</f>
        <v>182</v>
      </c>
      <c r="E241" s="837"/>
      <c r="F241" s="837"/>
      <c r="G241" s="837"/>
      <c r="H241" s="837"/>
      <c r="I241" s="837"/>
      <c r="J241" s="837"/>
      <c r="K241" s="837"/>
      <c r="L241" s="837"/>
      <c r="M241" s="837"/>
      <c r="N241" s="837"/>
      <c r="O241" s="837"/>
      <c r="P241" s="837"/>
      <c r="Q241" s="837"/>
    </row>
    <row r="242" spans="1:17" x14ac:dyDescent="0.2">
      <c r="A242" s="837"/>
      <c r="B242" s="923" t="s">
        <v>186</v>
      </c>
      <c r="C242" s="924" t="s">
        <v>693</v>
      </c>
      <c r="D242" s="925">
        <f>'Интерактивный прайс-лист'!$F$26*VLOOKUP($B242,last!$B$1:$C$1706,2,0)</f>
        <v>436</v>
      </c>
      <c r="E242" s="837"/>
      <c r="F242" s="837"/>
      <c r="G242" s="837"/>
      <c r="H242" s="837"/>
      <c r="I242" s="837"/>
      <c r="J242" s="837"/>
      <c r="K242" s="837"/>
      <c r="L242" s="837"/>
      <c r="M242" s="837"/>
      <c r="N242" s="837"/>
      <c r="O242" s="837"/>
      <c r="P242" s="837"/>
      <c r="Q242" s="837"/>
    </row>
    <row r="243" spans="1:17" x14ac:dyDescent="0.2">
      <c r="A243" s="837"/>
      <c r="B243" s="923" t="s">
        <v>187</v>
      </c>
      <c r="C243" s="924" t="s">
        <v>693</v>
      </c>
      <c r="D243" s="925">
        <f>'Интерактивный прайс-лист'!$F$26*VLOOKUP($B243,last!$B$1:$C$1706,2,0)</f>
        <v>436</v>
      </c>
      <c r="E243" s="837"/>
      <c r="F243" s="837"/>
      <c r="G243" s="837"/>
      <c r="H243" s="837"/>
      <c r="I243" s="837"/>
      <c r="J243" s="837"/>
      <c r="K243" s="837"/>
      <c r="L243" s="837"/>
      <c r="M243" s="837"/>
      <c r="N243" s="837"/>
      <c r="O243" s="837"/>
      <c r="P243" s="837"/>
      <c r="Q243" s="837"/>
    </row>
    <row r="244" spans="1:17" x14ac:dyDescent="0.2">
      <c r="A244" s="837"/>
      <c r="B244" s="923" t="s">
        <v>188</v>
      </c>
      <c r="C244" s="924" t="s">
        <v>693</v>
      </c>
      <c r="D244" s="925">
        <f>'Интерактивный прайс-лист'!$F$26*VLOOKUP($B244,last!$B$1:$C$1706,2,0)</f>
        <v>459</v>
      </c>
      <c r="E244" s="837"/>
      <c r="F244" s="837"/>
      <c r="G244" s="837"/>
      <c r="H244" s="837"/>
      <c r="I244" s="837"/>
      <c r="J244" s="837"/>
      <c r="K244" s="837"/>
      <c r="L244" s="837"/>
      <c r="M244" s="837"/>
      <c r="N244" s="837"/>
      <c r="O244" s="837"/>
      <c r="P244" s="837"/>
      <c r="Q244" s="837"/>
    </row>
    <row r="245" spans="1:17" x14ac:dyDescent="0.2">
      <c r="A245" s="837"/>
      <c r="B245" s="923" t="s">
        <v>1417</v>
      </c>
      <c r="C245" s="924" t="s">
        <v>693</v>
      </c>
      <c r="D245" s="925">
        <f>'Интерактивный прайс-лист'!$F$26*VLOOKUP($B245,last!$B$1:$C$1706,2,0)</f>
        <v>116</v>
      </c>
      <c r="E245" s="837"/>
      <c r="F245" s="837"/>
      <c r="G245" s="837"/>
      <c r="H245" s="837"/>
      <c r="I245" s="837"/>
      <c r="J245" s="837"/>
      <c r="K245" s="837"/>
      <c r="L245" s="837"/>
      <c r="M245" s="837"/>
      <c r="N245" s="837"/>
      <c r="O245" s="837"/>
      <c r="P245" s="837"/>
      <c r="Q245" s="837"/>
    </row>
    <row r="246" spans="1:17" x14ac:dyDescent="0.2">
      <c r="A246" s="837"/>
      <c r="B246" s="923" t="s">
        <v>1418</v>
      </c>
      <c r="C246" s="924" t="s">
        <v>693</v>
      </c>
      <c r="D246" s="925">
        <f>'Интерактивный прайс-лист'!$F$26*VLOOKUP($B246,last!$B$1:$C$1706,2,0)</f>
        <v>127</v>
      </c>
      <c r="E246" s="837"/>
      <c r="F246" s="837"/>
      <c r="G246" s="837"/>
      <c r="H246" s="837"/>
      <c r="I246" s="837"/>
      <c r="J246" s="837"/>
      <c r="K246" s="837"/>
      <c r="L246" s="837"/>
      <c r="M246" s="837"/>
      <c r="N246" s="837"/>
      <c r="O246" s="837"/>
      <c r="P246" s="837"/>
      <c r="Q246" s="837"/>
    </row>
    <row r="247" spans="1:17" x14ac:dyDescent="0.2">
      <c r="A247" s="837"/>
      <c r="B247" s="923" t="s">
        <v>1392</v>
      </c>
      <c r="C247" s="924" t="s">
        <v>693</v>
      </c>
      <c r="D247" s="925">
        <f>'Интерактивный прайс-лист'!$F$26*VLOOKUP($B247,last!$B$1:$C$1706,2,0)</f>
        <v>166</v>
      </c>
      <c r="E247" s="837"/>
      <c r="F247" s="837"/>
      <c r="G247" s="837"/>
      <c r="H247" s="837"/>
      <c r="I247" s="837"/>
      <c r="J247" s="837"/>
      <c r="K247" s="837"/>
      <c r="L247" s="837"/>
      <c r="M247" s="837"/>
      <c r="N247" s="837"/>
      <c r="O247" s="837"/>
      <c r="P247" s="837"/>
      <c r="Q247" s="837"/>
    </row>
    <row r="248" spans="1:17" x14ac:dyDescent="0.2">
      <c r="A248" s="837"/>
      <c r="B248" s="923" t="s">
        <v>1419</v>
      </c>
      <c r="C248" s="924" t="s">
        <v>693</v>
      </c>
      <c r="D248" s="925">
        <f>'Интерактивный прайс-лист'!$F$26*VLOOKUP($B248,last!$B$1:$C$1706,2,0)</f>
        <v>326</v>
      </c>
      <c r="E248" s="837"/>
      <c r="F248" s="837"/>
      <c r="G248" s="837"/>
      <c r="H248" s="837"/>
      <c r="I248" s="837"/>
      <c r="J248" s="837"/>
      <c r="K248" s="837"/>
      <c r="L248" s="837"/>
      <c r="M248" s="837"/>
      <c r="N248" s="837"/>
      <c r="O248" s="837"/>
      <c r="P248" s="837"/>
      <c r="Q248" s="837"/>
    </row>
    <row r="249" spans="1:17" x14ac:dyDescent="0.2">
      <c r="A249" s="837"/>
      <c r="B249" s="923" t="s">
        <v>1420</v>
      </c>
      <c r="C249" s="924" t="s">
        <v>693</v>
      </c>
      <c r="D249" s="925">
        <f>'Интерактивный прайс-лист'!$F$26*VLOOKUP($B249,last!$B$1:$C$1706,2,0)</f>
        <v>124</v>
      </c>
      <c r="E249" s="837"/>
      <c r="F249" s="837"/>
      <c r="G249" s="837"/>
      <c r="H249" s="837"/>
      <c r="I249" s="837"/>
      <c r="J249" s="837"/>
      <c r="K249" s="837"/>
      <c r="L249" s="837"/>
      <c r="M249" s="837"/>
      <c r="N249" s="837"/>
      <c r="O249" s="837"/>
      <c r="P249" s="837"/>
      <c r="Q249" s="837"/>
    </row>
    <row r="250" spans="1:17" x14ac:dyDescent="0.2">
      <c r="A250" s="837"/>
      <c r="B250" s="923" t="s">
        <v>152</v>
      </c>
      <c r="C250" s="924" t="s">
        <v>693</v>
      </c>
      <c r="D250" s="925">
        <f>'Интерактивный прайс-лист'!$F$26*VLOOKUP($B250,last!$B$1:$C$1706,2,0)</f>
        <v>216</v>
      </c>
      <c r="E250" s="837"/>
      <c r="F250" s="837"/>
      <c r="G250" s="837"/>
      <c r="H250" s="837"/>
      <c r="I250" s="837"/>
      <c r="J250" s="837"/>
      <c r="K250" s="837"/>
      <c r="L250" s="837"/>
      <c r="M250" s="837"/>
      <c r="N250" s="837"/>
      <c r="O250" s="837"/>
      <c r="P250" s="837"/>
      <c r="Q250" s="837"/>
    </row>
    <row r="251" spans="1:17" x14ac:dyDescent="0.2">
      <c r="A251" s="837"/>
      <c r="B251" s="923" t="s">
        <v>153</v>
      </c>
      <c r="C251" s="924" t="s">
        <v>693</v>
      </c>
      <c r="D251" s="925">
        <f>'Интерактивный прайс-лист'!$F$26*VLOOKUP($B251,last!$B$1:$C$1706,2,0)</f>
        <v>216</v>
      </c>
      <c r="E251" s="837"/>
      <c r="F251" s="837"/>
      <c r="G251" s="837"/>
      <c r="H251" s="837"/>
      <c r="I251" s="837"/>
      <c r="J251" s="837"/>
      <c r="K251" s="837"/>
      <c r="L251" s="837"/>
      <c r="M251" s="837"/>
      <c r="N251" s="837"/>
      <c r="O251" s="837"/>
      <c r="P251" s="837"/>
      <c r="Q251" s="837"/>
    </row>
    <row r="252" spans="1:17" x14ac:dyDescent="0.2">
      <c r="A252" s="837"/>
      <c r="B252" s="923" t="s">
        <v>457</v>
      </c>
      <c r="C252" s="924" t="s">
        <v>693</v>
      </c>
      <c r="D252" s="925">
        <f>'Интерактивный прайс-лист'!$F$26*VLOOKUP($B252,last!$B$1:$C$1706,2,0)</f>
        <v>191</v>
      </c>
      <c r="E252" s="837"/>
      <c r="F252" s="837"/>
      <c r="G252" s="837"/>
      <c r="H252" s="837"/>
      <c r="I252" s="837"/>
      <c r="J252" s="837"/>
      <c r="K252" s="837"/>
      <c r="L252" s="837"/>
      <c r="M252" s="837"/>
      <c r="N252" s="837"/>
      <c r="O252" s="837"/>
      <c r="P252" s="837"/>
      <c r="Q252" s="837"/>
    </row>
    <row r="253" spans="1:17" x14ac:dyDescent="0.2">
      <c r="A253" s="837"/>
      <c r="B253" s="923" t="s">
        <v>458</v>
      </c>
      <c r="C253" s="924" t="s">
        <v>693</v>
      </c>
      <c r="D253" s="925">
        <f>'Интерактивный прайс-лист'!$F$26*VLOOKUP($B253,last!$B$1:$C$1706,2,0)</f>
        <v>191</v>
      </c>
      <c r="E253" s="837"/>
      <c r="F253" s="837"/>
      <c r="G253" s="837"/>
      <c r="H253" s="837"/>
      <c r="I253" s="837"/>
      <c r="J253" s="837"/>
      <c r="K253" s="837"/>
      <c r="L253" s="837"/>
      <c r="M253" s="837"/>
      <c r="N253" s="837"/>
      <c r="O253" s="837"/>
      <c r="P253" s="837"/>
      <c r="Q253" s="837"/>
    </row>
    <row r="254" spans="1:17" x14ac:dyDescent="0.2">
      <c r="A254" s="837"/>
      <c r="B254" s="923" t="s">
        <v>535</v>
      </c>
      <c r="C254" s="924" t="s">
        <v>693</v>
      </c>
      <c r="D254" s="925">
        <f>'Интерактивный прайс-лист'!$F$26*VLOOKUP($B254,last!$B$1:$C$1706,2,0)</f>
        <v>151</v>
      </c>
      <c r="E254" s="837"/>
      <c r="F254" s="837"/>
      <c r="G254" s="837"/>
      <c r="H254" s="837"/>
      <c r="I254" s="837"/>
      <c r="J254" s="837"/>
      <c r="K254" s="837"/>
      <c r="L254" s="837"/>
      <c r="M254" s="837"/>
      <c r="N254" s="837"/>
      <c r="O254" s="837"/>
      <c r="P254" s="837"/>
      <c r="Q254" s="837"/>
    </row>
    <row r="255" spans="1:17" x14ac:dyDescent="0.2">
      <c r="A255" s="837"/>
      <c r="B255" s="923" t="s">
        <v>1412</v>
      </c>
      <c r="C255" s="924" t="s">
        <v>693</v>
      </c>
      <c r="D255" s="925">
        <f>'Интерактивный прайс-лист'!$F$26*VLOOKUP($B255,last!$B$1:$C$1706,2,0)</f>
        <v>77</v>
      </c>
      <c r="E255" s="837"/>
      <c r="F255" s="837"/>
      <c r="G255" s="837"/>
      <c r="H255" s="837"/>
      <c r="I255" s="837"/>
      <c r="J255" s="837"/>
      <c r="K255" s="837"/>
      <c r="L255" s="837"/>
      <c r="M255" s="837"/>
      <c r="N255" s="837"/>
      <c r="O255" s="837"/>
      <c r="P255" s="837"/>
      <c r="Q255" s="837"/>
    </row>
    <row r="256" spans="1:17" x14ac:dyDescent="0.2">
      <c r="A256" s="837"/>
      <c r="B256" s="923" t="s">
        <v>1413</v>
      </c>
      <c r="C256" s="924" t="s">
        <v>693</v>
      </c>
      <c r="D256" s="925">
        <f>'Интерактивный прайс-лист'!$F$26*VLOOKUP($B256,last!$B$1:$C$1706,2,0)</f>
        <v>77</v>
      </c>
      <c r="E256" s="837"/>
      <c r="F256" s="837"/>
      <c r="G256" s="837"/>
      <c r="H256" s="837"/>
      <c r="I256" s="837"/>
      <c r="J256" s="837"/>
      <c r="K256" s="837"/>
      <c r="L256" s="837"/>
      <c r="M256" s="837"/>
      <c r="N256" s="837"/>
      <c r="O256" s="837"/>
      <c r="P256" s="837"/>
      <c r="Q256" s="837"/>
    </row>
    <row r="257" spans="1:17" x14ac:dyDescent="0.2">
      <c r="A257" s="837"/>
      <c r="B257" s="923" t="s">
        <v>879</v>
      </c>
      <c r="C257" s="924" t="s">
        <v>693</v>
      </c>
      <c r="D257" s="925">
        <f>'Интерактивный прайс-лист'!$F$26*VLOOKUP($B257,last!$B$1:$C$1706,2,0)</f>
        <v>30</v>
      </c>
      <c r="E257" s="837"/>
      <c r="F257" s="837"/>
      <c r="G257" s="837"/>
      <c r="H257" s="837"/>
      <c r="I257" s="837"/>
      <c r="J257" s="837"/>
      <c r="K257" s="837"/>
      <c r="L257" s="837"/>
      <c r="M257" s="837"/>
      <c r="N257" s="837"/>
      <c r="O257" s="837"/>
      <c r="P257" s="837"/>
      <c r="Q257" s="837"/>
    </row>
    <row r="258" spans="1:17" x14ac:dyDescent="0.2">
      <c r="A258" s="837"/>
      <c r="B258" s="923" t="s">
        <v>880</v>
      </c>
      <c r="C258" s="924" t="s">
        <v>693</v>
      </c>
      <c r="D258" s="925">
        <f>'Интерактивный прайс-лист'!$F$26*VLOOKUP($B258,last!$B$1:$C$1706,2,0)</f>
        <v>30</v>
      </c>
      <c r="E258" s="837"/>
      <c r="F258" s="837"/>
      <c r="G258" s="837"/>
      <c r="H258" s="837"/>
      <c r="I258" s="837"/>
      <c r="J258" s="837"/>
      <c r="K258" s="837"/>
      <c r="L258" s="837"/>
      <c r="M258" s="837"/>
      <c r="N258" s="837"/>
      <c r="O258" s="837"/>
      <c r="P258" s="837"/>
      <c r="Q258" s="837"/>
    </row>
    <row r="259" spans="1:17" x14ac:dyDescent="0.2">
      <c r="A259" s="837"/>
      <c r="B259" s="923" t="s">
        <v>846</v>
      </c>
      <c r="C259" s="924" t="s">
        <v>693</v>
      </c>
      <c r="D259" s="925">
        <f>'Интерактивный прайс-лист'!$F$26*VLOOKUP($B259,last!$B$1:$C$1706,2,0)</f>
        <v>116</v>
      </c>
      <c r="E259" s="837"/>
      <c r="F259" s="837"/>
      <c r="G259" s="837"/>
      <c r="H259" s="837"/>
      <c r="I259" s="837"/>
      <c r="J259" s="837"/>
      <c r="K259" s="837"/>
      <c r="L259" s="837"/>
      <c r="M259" s="837"/>
      <c r="N259" s="837"/>
      <c r="O259" s="837"/>
      <c r="P259" s="837"/>
      <c r="Q259" s="837"/>
    </row>
    <row r="260" spans="1:17" x14ac:dyDescent="0.2">
      <c r="A260" s="837"/>
      <c r="B260" s="923" t="s">
        <v>478</v>
      </c>
      <c r="C260" s="924" t="s">
        <v>693</v>
      </c>
      <c r="D260" s="925">
        <f>'Интерактивный прайс-лист'!$F$26*VLOOKUP($B260,last!$B$1:$C$1706,2,0)</f>
        <v>169</v>
      </c>
      <c r="E260" s="837"/>
      <c r="F260" s="837"/>
      <c r="G260" s="837"/>
      <c r="H260" s="837"/>
      <c r="I260" s="837"/>
      <c r="J260" s="837"/>
      <c r="K260" s="837"/>
      <c r="L260" s="837"/>
      <c r="M260" s="837"/>
      <c r="N260" s="837"/>
      <c r="O260" s="837"/>
      <c r="P260" s="837"/>
      <c r="Q260" s="837"/>
    </row>
    <row r="261" spans="1:17" x14ac:dyDescent="0.2">
      <c r="A261" s="837"/>
      <c r="B261" s="923" t="s">
        <v>193</v>
      </c>
      <c r="C261" s="924" t="s">
        <v>693</v>
      </c>
      <c r="D261" s="925">
        <f>'Интерактивный прайс-лист'!$F$26*VLOOKUP($B261,last!$B$1:$C$1706,2,0)</f>
        <v>51</v>
      </c>
      <c r="E261" s="837"/>
      <c r="F261" s="837"/>
      <c r="G261" s="837"/>
      <c r="H261" s="837"/>
      <c r="I261" s="837"/>
      <c r="J261" s="837"/>
      <c r="K261" s="837"/>
      <c r="L261" s="837"/>
      <c r="M261" s="837"/>
      <c r="N261" s="837"/>
      <c r="O261" s="837"/>
      <c r="P261" s="837"/>
      <c r="Q261" s="837"/>
    </row>
    <row r="262" spans="1:17" x14ac:dyDescent="0.2">
      <c r="A262" s="837"/>
      <c r="B262" s="923" t="s">
        <v>373</v>
      </c>
      <c r="C262" s="924" t="s">
        <v>693</v>
      </c>
      <c r="D262" s="925">
        <f>'Интерактивный прайс-лист'!$F$26*VLOOKUP($B262,last!$B$1:$C$1706,2,0)</f>
        <v>178</v>
      </c>
      <c r="E262" s="837"/>
      <c r="F262" s="837"/>
      <c r="G262" s="837"/>
      <c r="H262" s="837"/>
      <c r="I262" s="837"/>
      <c r="J262" s="837"/>
      <c r="K262" s="837"/>
      <c r="L262" s="837"/>
      <c r="M262" s="837"/>
      <c r="N262" s="837"/>
      <c r="O262" s="837"/>
      <c r="P262" s="837"/>
      <c r="Q262" s="837"/>
    </row>
    <row r="263" spans="1:17" x14ac:dyDescent="0.2">
      <c r="A263" s="837"/>
      <c r="B263" s="923" t="s">
        <v>374</v>
      </c>
      <c r="C263" s="924" t="s">
        <v>693</v>
      </c>
      <c r="D263" s="925">
        <f>'Интерактивный прайс-лист'!$F$26*VLOOKUP($B263,last!$B$1:$C$1706,2,0)</f>
        <v>208</v>
      </c>
      <c r="E263" s="837"/>
      <c r="F263" s="837"/>
      <c r="G263" s="837"/>
      <c r="H263" s="837"/>
      <c r="I263" s="837"/>
      <c r="J263" s="837"/>
      <c r="K263" s="837"/>
      <c r="L263" s="837"/>
      <c r="M263" s="837"/>
      <c r="N263" s="837"/>
      <c r="O263" s="837"/>
      <c r="P263" s="837"/>
      <c r="Q263" s="837"/>
    </row>
    <row r="264" spans="1:17" x14ac:dyDescent="0.2">
      <c r="A264" s="837"/>
      <c r="B264" s="923" t="s">
        <v>375</v>
      </c>
      <c r="C264" s="924" t="s">
        <v>693</v>
      </c>
      <c r="D264" s="925">
        <f>'Интерактивный прайс-лист'!$F$26*VLOOKUP($B264,last!$B$1:$C$1706,2,0)</f>
        <v>283</v>
      </c>
      <c r="E264" s="837"/>
      <c r="F264" s="837"/>
      <c r="G264" s="837"/>
      <c r="H264" s="837"/>
      <c r="I264" s="837"/>
      <c r="J264" s="837"/>
      <c r="K264" s="837"/>
      <c r="L264" s="837"/>
      <c r="M264" s="837"/>
      <c r="N264" s="837"/>
      <c r="O264" s="837"/>
      <c r="P264" s="837"/>
      <c r="Q264" s="837"/>
    </row>
    <row r="265" spans="1:17" x14ac:dyDescent="0.2">
      <c r="A265" s="837"/>
      <c r="B265" s="923" t="s">
        <v>212</v>
      </c>
      <c r="C265" s="924" t="s">
        <v>693</v>
      </c>
      <c r="D265" s="925">
        <f>'Интерактивный прайс-лист'!$F$26*VLOOKUP($B265,last!$B$1:$C$1706,2,0)</f>
        <v>302</v>
      </c>
      <c r="E265" s="837"/>
      <c r="F265" s="837"/>
      <c r="G265" s="837"/>
      <c r="H265" s="837"/>
      <c r="I265" s="837"/>
      <c r="J265" s="837"/>
      <c r="K265" s="837"/>
      <c r="L265" s="837"/>
      <c r="M265" s="837"/>
      <c r="N265" s="837"/>
      <c r="O265" s="837"/>
      <c r="P265" s="837"/>
      <c r="Q265" s="837"/>
    </row>
    <row r="266" spans="1:17" x14ac:dyDescent="0.2">
      <c r="A266" s="837"/>
      <c r="B266" s="923" t="s">
        <v>213</v>
      </c>
      <c r="C266" s="924" t="s">
        <v>693</v>
      </c>
      <c r="D266" s="925">
        <f>'Интерактивный прайс-лист'!$F$26*VLOOKUP($B266,last!$B$1:$C$1706,2,0)</f>
        <v>302</v>
      </c>
      <c r="E266" s="837"/>
      <c r="F266" s="837"/>
      <c r="G266" s="837"/>
      <c r="H266" s="837"/>
      <c r="I266" s="837"/>
      <c r="J266" s="837"/>
      <c r="K266" s="837"/>
      <c r="L266" s="837"/>
      <c r="M266" s="837"/>
      <c r="N266" s="837"/>
      <c r="O266" s="837"/>
      <c r="P266" s="837"/>
      <c r="Q266" s="837"/>
    </row>
    <row r="267" spans="1:17" x14ac:dyDescent="0.2">
      <c r="A267" s="837"/>
      <c r="B267" s="923" t="s">
        <v>159</v>
      </c>
      <c r="C267" s="924" t="s">
        <v>693</v>
      </c>
      <c r="D267" s="925">
        <f>'Интерактивный прайс-лист'!$F$26*VLOOKUP($B267,last!$B$1:$C$1706,2,0)</f>
        <v>320</v>
      </c>
      <c r="E267" s="837"/>
      <c r="F267" s="837"/>
      <c r="G267" s="837"/>
      <c r="H267" s="837"/>
      <c r="I267" s="837"/>
      <c r="J267" s="837"/>
      <c r="K267" s="837"/>
      <c r="L267" s="837"/>
      <c r="M267" s="837"/>
      <c r="N267" s="837"/>
      <c r="O267" s="837"/>
      <c r="P267" s="837"/>
      <c r="Q267" s="837"/>
    </row>
    <row r="268" spans="1:17" x14ac:dyDescent="0.2">
      <c r="A268" s="837"/>
      <c r="B268" s="923" t="s">
        <v>214</v>
      </c>
      <c r="C268" s="924" t="s">
        <v>693</v>
      </c>
      <c r="D268" s="925">
        <f>'Интерактивный прайс-лист'!$F$26*VLOOKUP($B268,last!$B$1:$C$1706,2,0)</f>
        <v>340</v>
      </c>
      <c r="E268" s="837"/>
      <c r="F268" s="837"/>
      <c r="G268" s="837"/>
      <c r="H268" s="837"/>
      <c r="I268" s="837"/>
      <c r="J268" s="837"/>
      <c r="K268" s="837"/>
      <c r="L268" s="837"/>
      <c r="M268" s="837"/>
      <c r="N268" s="837"/>
      <c r="O268" s="837"/>
      <c r="P268" s="837"/>
      <c r="Q268" s="837"/>
    </row>
    <row r="269" spans="1:17" x14ac:dyDescent="0.2">
      <c r="A269" s="837"/>
      <c r="B269" s="923" t="s">
        <v>160</v>
      </c>
      <c r="C269" s="924" t="s">
        <v>693</v>
      </c>
      <c r="D269" s="925">
        <f>'Интерактивный прайс-лист'!$F$26*VLOOKUP($B269,last!$B$1:$C$1706,2,0)</f>
        <v>350</v>
      </c>
      <c r="E269" s="837"/>
      <c r="F269" s="837"/>
      <c r="G269" s="837"/>
      <c r="H269" s="837"/>
      <c r="I269" s="837"/>
      <c r="J269" s="837"/>
      <c r="K269" s="837"/>
      <c r="L269" s="837"/>
      <c r="M269" s="837"/>
      <c r="N269" s="837"/>
      <c r="O269" s="837"/>
      <c r="P269" s="837"/>
      <c r="Q269" s="837"/>
    </row>
    <row r="270" spans="1:17" x14ac:dyDescent="0.2">
      <c r="A270" s="837"/>
      <c r="B270" s="923" t="s">
        <v>206</v>
      </c>
      <c r="C270" s="924" t="s">
        <v>693</v>
      </c>
      <c r="D270" s="925">
        <f>'Интерактивный прайс-лист'!$F$26*VLOOKUP($B270,last!$B$1:$C$1706,2,0)</f>
        <v>607</v>
      </c>
      <c r="E270" s="837"/>
      <c r="F270" s="837"/>
      <c r="G270" s="837"/>
      <c r="H270" s="837"/>
      <c r="I270" s="837"/>
      <c r="J270" s="837"/>
      <c r="K270" s="837"/>
      <c r="L270" s="837"/>
      <c r="M270" s="837"/>
      <c r="N270" s="837"/>
      <c r="O270" s="837"/>
      <c r="P270" s="837"/>
      <c r="Q270" s="837"/>
    </row>
    <row r="271" spans="1:17" x14ac:dyDescent="0.2">
      <c r="A271" s="837"/>
      <c r="B271" s="923" t="s">
        <v>207</v>
      </c>
      <c r="C271" s="924" t="s">
        <v>693</v>
      </c>
      <c r="D271" s="925">
        <f>'Интерактивный прайс-лист'!$F$26*VLOOKUP($B271,last!$B$1:$C$1706,2,0)</f>
        <v>607</v>
      </c>
      <c r="E271" s="837"/>
      <c r="F271" s="837"/>
      <c r="G271" s="837"/>
      <c r="H271" s="837"/>
      <c r="I271" s="837"/>
      <c r="J271" s="837"/>
      <c r="K271" s="837"/>
      <c r="L271" s="837"/>
      <c r="M271" s="837"/>
      <c r="N271" s="837"/>
      <c r="O271" s="837"/>
      <c r="P271" s="837"/>
      <c r="Q271" s="837"/>
    </row>
    <row r="272" spans="1:17" x14ac:dyDescent="0.2">
      <c r="A272" s="837"/>
      <c r="B272" s="923" t="s">
        <v>208</v>
      </c>
      <c r="C272" s="924" t="s">
        <v>693</v>
      </c>
      <c r="D272" s="925">
        <f>'Интерактивный прайс-лист'!$F$26*VLOOKUP($B272,last!$B$1:$C$1706,2,0)</f>
        <v>607</v>
      </c>
      <c r="E272" s="837"/>
      <c r="F272" s="837"/>
      <c r="G272" s="837"/>
      <c r="H272" s="837"/>
      <c r="I272" s="837"/>
      <c r="J272" s="837"/>
      <c r="K272" s="837"/>
      <c r="L272" s="837"/>
      <c r="M272" s="837"/>
      <c r="N272" s="837"/>
      <c r="O272" s="837"/>
      <c r="P272" s="837"/>
      <c r="Q272" s="837"/>
    </row>
    <row r="273" spans="1:17" x14ac:dyDescent="0.2">
      <c r="A273" s="837"/>
      <c r="B273" s="923" t="s">
        <v>209</v>
      </c>
      <c r="C273" s="924" t="s">
        <v>693</v>
      </c>
      <c r="D273" s="925">
        <f>'Интерактивный прайс-лист'!$F$26*VLOOKUP($B273,last!$B$1:$C$1706,2,0)</f>
        <v>684</v>
      </c>
      <c r="E273" s="837"/>
      <c r="F273" s="837"/>
      <c r="G273" s="837"/>
      <c r="H273" s="837"/>
      <c r="I273" s="837"/>
      <c r="J273" s="837"/>
      <c r="K273" s="837"/>
      <c r="L273" s="837"/>
      <c r="M273" s="837"/>
      <c r="N273" s="837"/>
      <c r="O273" s="837"/>
      <c r="P273" s="837"/>
      <c r="Q273" s="837"/>
    </row>
    <row r="274" spans="1:17" x14ac:dyDescent="0.2">
      <c r="A274" s="837"/>
      <c r="B274" s="923" t="s">
        <v>203</v>
      </c>
      <c r="C274" s="924" t="s">
        <v>693</v>
      </c>
      <c r="D274" s="925">
        <f>'Интерактивный прайс-лист'!$F$26*VLOOKUP($B274,last!$B$1:$C$1706,2,0)</f>
        <v>607</v>
      </c>
      <c r="E274" s="837"/>
      <c r="F274" s="837"/>
      <c r="G274" s="837"/>
      <c r="H274" s="837"/>
      <c r="I274" s="837"/>
      <c r="J274" s="837"/>
      <c r="K274" s="837"/>
      <c r="L274" s="837"/>
      <c r="M274" s="837"/>
      <c r="N274" s="837"/>
      <c r="O274" s="837"/>
      <c r="P274" s="837"/>
      <c r="Q274" s="837"/>
    </row>
    <row r="275" spans="1:17" x14ac:dyDescent="0.2">
      <c r="A275" s="837"/>
      <c r="B275" s="923" t="s">
        <v>204</v>
      </c>
      <c r="C275" s="924" t="s">
        <v>693</v>
      </c>
      <c r="D275" s="925">
        <f>'Интерактивный прайс-лист'!$F$26*VLOOKUP($B275,last!$B$1:$C$1706,2,0)</f>
        <v>607</v>
      </c>
      <c r="E275" s="837"/>
      <c r="F275" s="837"/>
      <c r="G275" s="837"/>
      <c r="H275" s="837"/>
      <c r="I275" s="837"/>
      <c r="J275" s="837"/>
      <c r="K275" s="837"/>
      <c r="L275" s="837"/>
      <c r="M275" s="837"/>
      <c r="N275" s="837"/>
      <c r="O275" s="837"/>
      <c r="P275" s="837"/>
      <c r="Q275" s="837"/>
    </row>
    <row r="276" spans="1:17" x14ac:dyDescent="0.2">
      <c r="A276" s="837"/>
      <c r="B276" s="923" t="s">
        <v>205</v>
      </c>
      <c r="C276" s="924" t="s">
        <v>693</v>
      </c>
      <c r="D276" s="925">
        <f>'Интерактивный прайс-лист'!$F$26*VLOOKUP($B276,last!$B$1:$C$1706,2,0)</f>
        <v>608</v>
      </c>
      <c r="E276" s="837"/>
      <c r="F276" s="837"/>
      <c r="G276" s="837"/>
      <c r="H276" s="837"/>
      <c r="I276" s="837"/>
      <c r="J276" s="837"/>
      <c r="K276" s="837"/>
      <c r="L276" s="837"/>
      <c r="M276" s="837"/>
      <c r="N276" s="837"/>
      <c r="O276" s="837"/>
      <c r="P276" s="837"/>
      <c r="Q276" s="837"/>
    </row>
    <row r="277" spans="1:17" x14ac:dyDescent="0.2">
      <c r="A277" s="837"/>
      <c r="B277" s="923" t="s">
        <v>161</v>
      </c>
      <c r="C277" s="924" t="s">
        <v>693</v>
      </c>
      <c r="D277" s="925">
        <f>'Интерактивный прайс-лист'!$F$26*VLOOKUP($B277,last!$B$1:$C$1706,2,0)</f>
        <v>684</v>
      </c>
      <c r="E277" s="837"/>
      <c r="F277" s="837"/>
      <c r="G277" s="837"/>
      <c r="H277" s="837"/>
      <c r="I277" s="837"/>
      <c r="J277" s="837"/>
      <c r="K277" s="837"/>
      <c r="L277" s="837"/>
      <c r="M277" s="837"/>
      <c r="N277" s="837"/>
      <c r="O277" s="837"/>
      <c r="P277" s="837"/>
      <c r="Q277" s="837"/>
    </row>
    <row r="278" spans="1:17" x14ac:dyDescent="0.2">
      <c r="A278" s="837"/>
      <c r="B278" s="923" t="s">
        <v>162</v>
      </c>
      <c r="C278" s="924" t="s">
        <v>693</v>
      </c>
      <c r="D278" s="925">
        <f>'Интерактивный прайс-лист'!$F$26*VLOOKUP($B278,last!$B$1:$C$1706,2,0)</f>
        <v>26</v>
      </c>
      <c r="E278" s="837"/>
      <c r="F278" s="837"/>
      <c r="G278" s="837"/>
      <c r="H278" s="837"/>
      <c r="I278" s="837"/>
      <c r="J278" s="837"/>
      <c r="K278" s="837"/>
      <c r="L278" s="837"/>
      <c r="M278" s="837"/>
      <c r="N278" s="837"/>
      <c r="O278" s="837"/>
      <c r="P278" s="837"/>
      <c r="Q278" s="837"/>
    </row>
    <row r="279" spans="1:17" x14ac:dyDescent="0.2">
      <c r="A279" s="837"/>
      <c r="B279" s="923" t="s">
        <v>225</v>
      </c>
      <c r="C279" s="924" t="s">
        <v>693</v>
      </c>
      <c r="D279" s="925">
        <f>'Интерактивный прайс-лист'!$F$26*VLOOKUP($B279,last!$B$1:$C$1706,2,0)</f>
        <v>27</v>
      </c>
      <c r="E279" s="837"/>
      <c r="F279" s="837"/>
      <c r="G279" s="837"/>
      <c r="H279" s="837"/>
      <c r="I279" s="837"/>
      <c r="J279" s="837"/>
      <c r="K279" s="837"/>
      <c r="L279" s="837"/>
      <c r="M279" s="837"/>
      <c r="N279" s="837"/>
      <c r="O279" s="837"/>
      <c r="P279" s="837"/>
      <c r="Q279" s="837"/>
    </row>
    <row r="280" spans="1:17" x14ac:dyDescent="0.2">
      <c r="A280" s="837"/>
      <c r="B280" s="923" t="s">
        <v>226</v>
      </c>
      <c r="C280" s="924" t="s">
        <v>693</v>
      </c>
      <c r="D280" s="925">
        <f>'Интерактивный прайс-лист'!$F$26*VLOOKUP($B280,last!$B$1:$C$1706,2,0)</f>
        <v>38</v>
      </c>
      <c r="E280" s="837"/>
      <c r="F280" s="837"/>
      <c r="G280" s="837"/>
      <c r="H280" s="837"/>
      <c r="I280" s="837"/>
      <c r="J280" s="837"/>
      <c r="K280" s="837"/>
      <c r="L280" s="837"/>
      <c r="M280" s="837"/>
      <c r="N280" s="837"/>
      <c r="O280" s="837"/>
      <c r="P280" s="837"/>
      <c r="Q280" s="837"/>
    </row>
    <row r="281" spans="1:17" x14ac:dyDescent="0.2">
      <c r="A281" s="837"/>
      <c r="B281" s="923" t="s">
        <v>227</v>
      </c>
      <c r="C281" s="924" t="s">
        <v>693</v>
      </c>
      <c r="D281" s="925">
        <f>'Интерактивный прайс-лист'!$F$26*VLOOKUP($B281,last!$B$1:$C$1706,2,0)</f>
        <v>44</v>
      </c>
      <c r="E281" s="837"/>
      <c r="F281" s="837"/>
      <c r="G281" s="837"/>
      <c r="H281" s="837"/>
      <c r="I281" s="837"/>
      <c r="J281" s="837"/>
      <c r="K281" s="837"/>
      <c r="L281" s="837"/>
      <c r="M281" s="837"/>
      <c r="N281" s="837"/>
      <c r="O281" s="837"/>
      <c r="P281" s="837"/>
      <c r="Q281" s="837"/>
    </row>
    <row r="282" spans="1:17" x14ac:dyDescent="0.2">
      <c r="A282" s="837"/>
      <c r="B282" s="923" t="s">
        <v>228</v>
      </c>
      <c r="C282" s="924" t="s">
        <v>693</v>
      </c>
      <c r="D282" s="925">
        <f>'Интерактивный прайс-лист'!$F$26*VLOOKUP($B282,last!$B$1:$C$1706,2,0)</f>
        <v>53</v>
      </c>
      <c r="E282" s="837"/>
      <c r="F282" s="837"/>
      <c r="G282" s="837"/>
      <c r="H282" s="837"/>
      <c r="I282" s="837"/>
      <c r="J282" s="837"/>
      <c r="K282" s="837"/>
      <c r="L282" s="837"/>
      <c r="M282" s="837"/>
      <c r="N282" s="837"/>
      <c r="O282" s="837"/>
      <c r="P282" s="837"/>
      <c r="Q282" s="837"/>
    </row>
    <row r="283" spans="1:17" ht="13.5" thickBot="1" x14ac:dyDescent="0.25">
      <c r="A283" s="837"/>
      <c r="B283" s="928" t="s">
        <v>229</v>
      </c>
      <c r="C283" s="929" t="s">
        <v>693</v>
      </c>
      <c r="D283" s="930">
        <f>'Интерактивный прайс-лист'!$F$26*VLOOKUP($B283,last!$B$1:$C$1706,2,0)</f>
        <v>71</v>
      </c>
      <c r="E283" s="837"/>
      <c r="F283" s="837"/>
      <c r="G283" s="837"/>
      <c r="H283" s="837"/>
      <c r="I283" s="837"/>
      <c r="J283" s="837"/>
      <c r="K283" s="837"/>
      <c r="L283" s="837"/>
      <c r="M283" s="837"/>
      <c r="N283" s="837"/>
      <c r="O283" s="837"/>
      <c r="P283" s="837"/>
      <c r="Q283" s="837"/>
    </row>
  </sheetData>
  <sheetProtection password="CC0B" sheet="1" objects="1" scenarios="1"/>
  <mergeCells count="174">
    <mergeCell ref="D1:Q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A205:C205"/>
    <mergeCell ref="A206:C206"/>
    <mergeCell ref="A207:B207"/>
    <mergeCell ref="A208:B208"/>
    <mergeCell ref="A209:B209"/>
    <mergeCell ref="A210:B210"/>
    <mergeCell ref="A211:B211"/>
    <mergeCell ref="A212:B212"/>
    <mergeCell ref="A188:B188"/>
    <mergeCell ref="A189:B189"/>
    <mergeCell ref="A190:B190"/>
    <mergeCell ref="A191:B191"/>
    <mergeCell ref="A192:B192"/>
    <mergeCell ref="A195:C195"/>
    <mergeCell ref="A202:B202"/>
    <mergeCell ref="A196:C196"/>
    <mergeCell ref="A197:B197"/>
    <mergeCell ref="A198:B198"/>
    <mergeCell ref="A199:B199"/>
    <mergeCell ref="A200:B200"/>
    <mergeCell ref="A201:B201"/>
    <mergeCell ref="A151:B151"/>
    <mergeCell ref="A185:C185"/>
    <mergeCell ref="A186:C186"/>
    <mergeCell ref="A187:B187"/>
    <mergeCell ref="A181:B181"/>
    <mergeCell ref="A182:B182"/>
    <mergeCell ref="A177:B177"/>
    <mergeCell ref="A178:B178"/>
    <mergeCell ref="A179:B179"/>
    <mergeCell ref="A180:B180"/>
    <mergeCell ref="A176:C176"/>
    <mergeCell ref="A166:C166"/>
    <mergeCell ref="A171:B171"/>
    <mergeCell ref="A154:C154"/>
    <mergeCell ref="A155:C155"/>
    <mergeCell ref="A156:B156"/>
    <mergeCell ref="A157:B157"/>
    <mergeCell ref="A158:B158"/>
    <mergeCell ref="A159:B159"/>
    <mergeCell ref="A160:B160"/>
    <mergeCell ref="A161:B161"/>
    <mergeCell ref="A175:C175"/>
    <mergeCell ref="A149:B149"/>
    <mergeCell ref="A150:B150"/>
    <mergeCell ref="A130:B130"/>
    <mergeCell ref="A135:C135"/>
    <mergeCell ref="A134:C134"/>
    <mergeCell ref="A139:B139"/>
    <mergeCell ref="A140:B140"/>
    <mergeCell ref="A141:B141"/>
    <mergeCell ref="A136:B136"/>
    <mergeCell ref="A137:B137"/>
    <mergeCell ref="A144:C144"/>
    <mergeCell ref="A90:B90"/>
    <mergeCell ref="A92:C92"/>
    <mergeCell ref="A113:B113"/>
    <mergeCell ref="A114:B114"/>
    <mergeCell ref="A115:B115"/>
    <mergeCell ref="A108:B108"/>
    <mergeCell ref="A109:B109"/>
    <mergeCell ref="A110:B110"/>
    <mergeCell ref="A93:B93"/>
    <mergeCell ref="A94:B94"/>
    <mergeCell ref="A95:B95"/>
    <mergeCell ref="A96:B96"/>
    <mergeCell ref="A100:C100"/>
    <mergeCell ref="A104:B104"/>
    <mergeCell ref="A99:C99"/>
    <mergeCell ref="A101:B101"/>
    <mergeCell ref="A102:B102"/>
    <mergeCell ref="A103:B103"/>
    <mergeCell ref="A106:C106"/>
    <mergeCell ref="A107:B107"/>
    <mergeCell ref="A120:B120"/>
    <mergeCell ref="A112:C112"/>
    <mergeCell ref="A145:C145"/>
    <mergeCell ref="A146:B146"/>
    <mergeCell ref="A147:B147"/>
    <mergeCell ref="A148:B148"/>
    <mergeCell ref="A138:B138"/>
    <mergeCell ref="A121:B121"/>
    <mergeCell ref="A122:B122"/>
    <mergeCell ref="A125:C125"/>
    <mergeCell ref="A126:C126"/>
    <mergeCell ref="A127:B127"/>
    <mergeCell ref="A128:B128"/>
    <mergeCell ref="A129:B129"/>
    <mergeCell ref="A30:B30"/>
    <mergeCell ref="A36:B36"/>
    <mergeCell ref="A37:B37"/>
    <mergeCell ref="A52:B52"/>
    <mergeCell ref="A60:C60"/>
    <mergeCell ref="A2:C3"/>
    <mergeCell ref="A47:C47"/>
    <mergeCell ref="A49:B49"/>
    <mergeCell ref="A50:B50"/>
    <mergeCell ref="A18:B18"/>
    <mergeCell ref="A20:C20"/>
    <mergeCell ref="A21:A22"/>
    <mergeCell ref="A27:A28"/>
    <mergeCell ref="A7:C7"/>
    <mergeCell ref="A14:C14"/>
    <mergeCell ref="A34:C34"/>
    <mergeCell ref="A40:C40"/>
    <mergeCell ref="A8:C8"/>
    <mergeCell ref="A9:A10"/>
    <mergeCell ref="A12:B12"/>
    <mergeCell ref="A26:C26"/>
    <mergeCell ref="A24:B24"/>
    <mergeCell ref="A15:A16"/>
    <mergeCell ref="A33:C33"/>
    <mergeCell ref="A38:B38"/>
    <mergeCell ref="A172:B172"/>
    <mergeCell ref="A164:C164"/>
    <mergeCell ref="A44:B44"/>
    <mergeCell ref="A165:C165"/>
    <mergeCell ref="A170:B170"/>
    <mergeCell ref="A51:B51"/>
    <mergeCell ref="A54:C54"/>
    <mergeCell ref="A57:B57"/>
    <mergeCell ref="A58:B58"/>
    <mergeCell ref="A133:C133"/>
    <mergeCell ref="A64:B64"/>
    <mergeCell ref="A66:C66"/>
    <mergeCell ref="A67:B67"/>
    <mergeCell ref="A68:B68"/>
    <mergeCell ref="A61:B61"/>
    <mergeCell ref="A56:B56"/>
    <mergeCell ref="A88:B88"/>
    <mergeCell ref="A89:B89"/>
    <mergeCell ref="A69:B69"/>
    <mergeCell ref="A70:B70"/>
    <mergeCell ref="A74:C74"/>
    <mergeCell ref="A78:B78"/>
    <mergeCell ref="A62:B62"/>
    <mergeCell ref="A63:B63"/>
    <mergeCell ref="A41:A43"/>
    <mergeCell ref="A55:B55"/>
    <mergeCell ref="A48:C48"/>
    <mergeCell ref="A35:B35"/>
    <mergeCell ref="B215:D215"/>
    <mergeCell ref="A167:B167"/>
    <mergeCell ref="A168:B168"/>
    <mergeCell ref="A169:B169"/>
    <mergeCell ref="A75:B75"/>
    <mergeCell ref="A76:B76"/>
    <mergeCell ref="A77:B77"/>
    <mergeCell ref="A73:C73"/>
    <mergeCell ref="A83:B83"/>
    <mergeCell ref="A84:B84"/>
    <mergeCell ref="A86:C86"/>
    <mergeCell ref="A87:B87"/>
    <mergeCell ref="A80:C80"/>
    <mergeCell ref="A81:B81"/>
    <mergeCell ref="A82:B82"/>
    <mergeCell ref="A116:B116"/>
    <mergeCell ref="A118:C118"/>
    <mergeCell ref="A119:B119"/>
  </mergeCells>
  <phoneticPr fontId="6" type="noConversion"/>
  <pageMargins left="0.75" right="0.2" top="0.18" bottom="0.17" header="0.17" footer="0.17"/>
  <pageSetup paperSize="9" scale="57" fitToHeight="0" orientation="landscape" r:id="rId1"/>
  <headerFooter alignWithMargins="0"/>
  <rowBreaks count="4" manualBreakCount="4">
    <brk id="72" max="16" man="1"/>
    <brk id="132" max="16" man="1"/>
    <brk id="163" max="16" man="1"/>
    <brk id="214" max="1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E26" sqref="E26"/>
    </sheetView>
  </sheetViews>
  <sheetFormatPr defaultRowHeight="12.75" x14ac:dyDescent="0.2"/>
  <cols>
    <col min="1" max="1" width="28.28515625" style="42" bestFit="1" customWidth="1"/>
    <col min="2" max="2" width="10.42578125" style="42" bestFit="1" customWidth="1"/>
    <col min="3" max="3" width="7.28515625" style="42" customWidth="1"/>
    <col min="4" max="4" width="13.85546875" style="73" bestFit="1" customWidth="1"/>
    <col min="5" max="5" width="13.42578125" style="73" customWidth="1"/>
    <col min="6" max="6" width="13.28515625" style="73" customWidth="1"/>
    <col min="7" max="7" width="12.7109375" style="73" customWidth="1"/>
    <col min="8" max="8" width="12.140625" style="73" customWidth="1"/>
    <col min="9" max="9" width="13.28515625" style="73" customWidth="1"/>
    <col min="10" max="10" width="11.5703125" style="42" customWidth="1"/>
    <col min="11" max="11" width="12.140625" style="42" customWidth="1"/>
    <col min="12" max="16384" width="9.140625" style="42"/>
  </cols>
  <sheetData>
    <row r="1" spans="1:11" ht="13.5" thickBot="1" x14ac:dyDescent="0.25">
      <c r="A1" s="48"/>
      <c r="B1" s="48"/>
      <c r="C1" s="48"/>
      <c r="D1" s="46"/>
      <c r="E1" s="46"/>
      <c r="F1" s="46"/>
      <c r="G1" s="46"/>
      <c r="H1" s="46"/>
      <c r="I1" s="46"/>
      <c r="J1" s="48"/>
      <c r="K1" s="48"/>
    </row>
    <row r="2" spans="1:11" x14ac:dyDescent="0.2">
      <c r="A2" s="1361" t="s">
        <v>948</v>
      </c>
      <c r="B2" s="1362"/>
      <c r="C2" s="1362"/>
      <c r="D2" s="1363"/>
      <c r="E2" s="191"/>
      <c r="F2" s="191"/>
      <c r="G2" s="191"/>
      <c r="H2" s="191"/>
      <c r="I2" s="191"/>
      <c r="J2" s="44"/>
      <c r="K2" s="44"/>
    </row>
    <row r="3" spans="1:11" ht="13.5" thickBot="1" x14ac:dyDescent="0.25">
      <c r="A3" s="1364"/>
      <c r="B3" s="1365"/>
      <c r="C3" s="1365"/>
      <c r="D3" s="1366"/>
      <c r="E3" s="191"/>
      <c r="F3" s="191"/>
      <c r="G3" s="191"/>
      <c r="H3" s="191"/>
      <c r="I3" s="191"/>
      <c r="J3" s="44"/>
      <c r="K3" s="44"/>
    </row>
    <row r="4" spans="1:11" s="48" customFormat="1" ht="4.5" customHeight="1" x14ac:dyDescent="0.2">
      <c r="D4" s="46"/>
      <c r="E4" s="46"/>
      <c r="F4" s="46"/>
      <c r="G4" s="46"/>
      <c r="H4" s="46"/>
      <c r="I4" s="46"/>
    </row>
    <row r="5" spans="1:11" s="49" customFormat="1" ht="13.5" thickBot="1" x14ac:dyDescent="0.25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</row>
    <row r="6" spans="1:11" ht="13.5" thickBot="1" x14ac:dyDescent="0.25">
      <c r="A6" s="1767" t="s">
        <v>703</v>
      </c>
      <c r="B6" s="1744"/>
      <c r="C6" s="1745"/>
      <c r="D6" s="194" t="s">
        <v>573</v>
      </c>
      <c r="E6" s="195" t="s">
        <v>574</v>
      </c>
      <c r="F6" s="195" t="s">
        <v>575</v>
      </c>
      <c r="G6" s="195" t="s">
        <v>576</v>
      </c>
      <c r="H6" s="195" t="s">
        <v>577</v>
      </c>
      <c r="I6" s="196" t="s">
        <v>578</v>
      </c>
      <c r="J6" s="705"/>
      <c r="K6" s="705"/>
    </row>
    <row r="7" spans="1:11" x14ac:dyDescent="0.2">
      <c r="A7" s="124" t="s">
        <v>689</v>
      </c>
      <c r="B7" s="74" t="s">
        <v>690</v>
      </c>
      <c r="C7" s="59" t="s">
        <v>691</v>
      </c>
      <c r="D7" s="97">
        <v>11.2</v>
      </c>
      <c r="E7" s="98">
        <v>14</v>
      </c>
      <c r="F7" s="98">
        <v>14.5</v>
      </c>
      <c r="G7" s="98">
        <v>14</v>
      </c>
      <c r="H7" s="98">
        <v>22.4</v>
      </c>
      <c r="I7" s="99">
        <v>28</v>
      </c>
      <c r="J7" s="705"/>
      <c r="K7" s="705"/>
    </row>
    <row r="8" spans="1:11" x14ac:dyDescent="0.2">
      <c r="A8" s="66" t="s">
        <v>696</v>
      </c>
      <c r="B8" s="67" t="s">
        <v>690</v>
      </c>
      <c r="C8" s="63" t="s">
        <v>691</v>
      </c>
      <c r="D8" s="96">
        <v>12.5</v>
      </c>
      <c r="E8" s="64">
        <v>16</v>
      </c>
      <c r="F8" s="64">
        <v>18</v>
      </c>
      <c r="G8" s="64">
        <v>16</v>
      </c>
      <c r="H8" s="64">
        <v>25</v>
      </c>
      <c r="I8" s="65">
        <v>31.5</v>
      </c>
      <c r="J8" s="705"/>
      <c r="K8" s="705"/>
    </row>
    <row r="9" spans="1:11" ht="13.5" thickBot="1" x14ac:dyDescent="0.25">
      <c r="A9" s="1370" t="s">
        <v>692</v>
      </c>
      <c r="B9" s="1371"/>
      <c r="C9" s="102" t="s">
        <v>693</v>
      </c>
      <c r="D9" s="107">
        <f>'Интерактивный прайс-лист'!$F$26*VLOOKUP(D6,last!$B$1:$C$1706,2,0)</f>
        <v>4571</v>
      </c>
      <c r="E9" s="77">
        <f>'Интерактивный прайс-лист'!$F$26*VLOOKUP(E6,last!$B$1:$C$1706,2,0)</f>
        <v>5078</v>
      </c>
      <c r="F9" s="77">
        <f>'Интерактивный прайс-лист'!$F$26*VLOOKUP(F6,last!$B$1:$C$1706,2,0)</f>
        <v>5078</v>
      </c>
      <c r="G9" s="77">
        <f>'Интерактивный прайс-лист'!$F$26*VLOOKUP(G6,last!$B$1:$C$1706,2,0)</f>
        <v>5582</v>
      </c>
      <c r="H9" s="77">
        <f>'Интерактивный прайс-лист'!$F$26*VLOOKUP(H6,last!$B$1:$C$1706,2,0)</f>
        <v>7546</v>
      </c>
      <c r="I9" s="78">
        <f>'Интерактивный прайс-лист'!$F$26*VLOOKUP(I6,last!$B$1:$C$1706,2,0)</f>
        <v>8456</v>
      </c>
      <c r="J9" s="705"/>
      <c r="K9" s="705"/>
    </row>
    <row r="10" spans="1:11" x14ac:dyDescent="0.2">
      <c r="A10" s="764"/>
      <c r="B10" s="764"/>
      <c r="C10" s="706"/>
      <c r="D10" s="857"/>
      <c r="E10" s="857"/>
      <c r="F10" s="857"/>
      <c r="G10" s="857"/>
      <c r="H10" s="857"/>
      <c r="I10" s="857"/>
      <c r="J10" s="705"/>
      <c r="K10" s="705"/>
    </row>
    <row r="11" spans="1:11" x14ac:dyDescent="0.2">
      <c r="A11" s="764"/>
      <c r="B11" s="764"/>
      <c r="C11" s="706"/>
      <c r="D11" s="857"/>
      <c r="E11" s="857"/>
      <c r="F11" s="857"/>
      <c r="G11" s="857"/>
      <c r="H11" s="857"/>
      <c r="I11" s="857"/>
      <c r="J11" s="705"/>
      <c r="K11" s="705"/>
    </row>
    <row r="12" spans="1:11" ht="13.5" thickBot="1" x14ac:dyDescent="0.25">
      <c r="A12" s="1916" t="s">
        <v>697</v>
      </c>
      <c r="B12" s="1916"/>
      <c r="C12" s="1916"/>
      <c r="D12" s="705"/>
      <c r="E12" s="705"/>
      <c r="F12" s="705"/>
      <c r="G12" s="705"/>
      <c r="H12" s="705"/>
      <c r="I12" s="705"/>
      <c r="J12" s="705"/>
      <c r="K12" s="705"/>
    </row>
    <row r="13" spans="1:11" ht="13.5" thickBot="1" x14ac:dyDescent="0.25">
      <c r="A13" s="1913" t="s">
        <v>956</v>
      </c>
      <c r="B13" s="1914"/>
      <c r="C13" s="1915"/>
      <c r="D13" s="1921" t="s">
        <v>836</v>
      </c>
      <c r="E13" s="1918"/>
      <c r="F13" s="1917" t="s">
        <v>837</v>
      </c>
      <c r="G13" s="1918"/>
      <c r="H13" s="705"/>
      <c r="I13" s="705"/>
      <c r="J13" s="705"/>
      <c r="K13" s="705"/>
    </row>
    <row r="14" spans="1:11" ht="13.5" thickBot="1" x14ac:dyDescent="0.25">
      <c r="A14" s="1272" t="s">
        <v>698</v>
      </c>
      <c r="B14" s="1390"/>
      <c r="C14" s="427" t="s">
        <v>693</v>
      </c>
      <c r="D14" s="1922">
        <f>'Интерактивный прайс-лист'!$F$26*VLOOKUP(D13,last!$B$1:$C$1706,2,0)</f>
        <v>922</v>
      </c>
      <c r="E14" s="1920"/>
      <c r="F14" s="1919">
        <f>'Интерактивный прайс-лист'!$F$26*VLOOKUP(F13,last!$B$1:$C$2108,2,0)</f>
        <v>928</v>
      </c>
      <c r="G14" s="1920"/>
      <c r="H14" s="705"/>
      <c r="I14" s="705"/>
      <c r="J14" s="705"/>
      <c r="K14" s="705"/>
    </row>
    <row r="15" spans="1:11" ht="13.5" thickBot="1" x14ac:dyDescent="0.25">
      <c r="A15" s="764"/>
      <c r="B15" s="764"/>
      <c r="C15" s="706"/>
      <c r="D15" s="936"/>
      <c r="E15" s="936"/>
      <c r="F15" s="936"/>
      <c r="G15" s="936"/>
      <c r="H15" s="936"/>
      <c r="I15" s="936"/>
      <c r="J15" s="705"/>
      <c r="K15" s="705"/>
    </row>
    <row r="16" spans="1:11" ht="13.5" thickBot="1" x14ac:dyDescent="0.25">
      <c r="A16" s="1913" t="s">
        <v>957</v>
      </c>
      <c r="B16" s="1914"/>
      <c r="C16" s="1915"/>
      <c r="D16" s="428" t="s">
        <v>400</v>
      </c>
      <c r="E16" s="428" t="s">
        <v>401</v>
      </c>
      <c r="F16" s="428" t="s">
        <v>394</v>
      </c>
      <c r="G16" s="428" t="s">
        <v>395</v>
      </c>
      <c r="H16" s="428" t="s">
        <v>396</v>
      </c>
      <c r="I16" s="428" t="s">
        <v>397</v>
      </c>
      <c r="J16" s="429" t="s">
        <v>398</v>
      </c>
    </row>
    <row r="17" spans="1:11" ht="13.5" thickBot="1" x14ac:dyDescent="0.25">
      <c r="A17" s="1272" t="s">
        <v>692</v>
      </c>
      <c r="B17" s="1390"/>
      <c r="C17" s="427" t="s">
        <v>693</v>
      </c>
      <c r="D17" s="431">
        <f>'Интерактивный прайс-лист'!$F$26*VLOOKUP(D16,last!$B$1:$C$1706,2,0)</f>
        <v>205</v>
      </c>
      <c r="E17" s="431">
        <f>'Интерактивный прайс-лист'!$F$26*VLOOKUP(E16,last!$B$1:$C$1706,2,0)</f>
        <v>216</v>
      </c>
      <c r="F17" s="431">
        <f>'Интерактивный прайс-лист'!$F$26*VLOOKUP(F16,last!$B$1:$C$1706,2,0)</f>
        <v>225</v>
      </c>
      <c r="G17" s="431">
        <f>'Интерактивный прайс-лист'!$F$26*VLOOKUP(G16,last!$B$1:$C$1706,2,0)</f>
        <v>243</v>
      </c>
      <c r="H17" s="431">
        <f>'Интерактивный прайс-лист'!$F$26*VLOOKUP(H16,last!$B$1:$C$1706,2,0)</f>
        <v>246</v>
      </c>
      <c r="I17" s="431">
        <f>'Интерактивный прайс-лист'!$F$26*VLOOKUP(I16,last!$B$1:$C$1706,2,0)</f>
        <v>270</v>
      </c>
      <c r="J17" s="431">
        <f>'Интерактивный прайс-лист'!$F$26*VLOOKUP(J16,last!$B$1:$C$1706,2,0)</f>
        <v>287</v>
      </c>
    </row>
    <row r="18" spans="1:11" x14ac:dyDescent="0.2">
      <c r="A18" s="764"/>
      <c r="B18" s="764"/>
      <c r="C18" s="706"/>
      <c r="D18" s="936"/>
      <c r="E18" s="936"/>
      <c r="F18" s="936"/>
      <c r="G18" s="936"/>
      <c r="H18" s="936"/>
      <c r="I18" s="936"/>
      <c r="J18" s="705"/>
      <c r="K18" s="705"/>
    </row>
    <row r="19" spans="1:11" x14ac:dyDescent="0.2">
      <c r="A19" s="705"/>
      <c r="B19" s="705"/>
      <c r="C19" s="706"/>
      <c r="D19" s="706"/>
      <c r="E19" s="706"/>
      <c r="F19" s="706"/>
      <c r="G19" s="706"/>
      <c r="H19" s="706"/>
      <c r="I19" s="706"/>
      <c r="J19" s="705"/>
      <c r="K19" s="705"/>
    </row>
    <row r="20" spans="1:11" x14ac:dyDescent="0.2">
      <c r="A20" s="1850"/>
      <c r="B20" s="1850"/>
      <c r="C20" s="1850"/>
      <c r="D20" s="1850"/>
      <c r="E20" s="706"/>
      <c r="F20" s="706"/>
      <c r="G20" s="706"/>
      <c r="H20" s="706"/>
      <c r="I20" s="706"/>
      <c r="J20" s="705"/>
      <c r="K20" s="705"/>
    </row>
  </sheetData>
  <sheetProtection password="CC0B" sheet="1" objects="1" scenarios="1"/>
  <mergeCells count="13">
    <mergeCell ref="F13:G13"/>
    <mergeCell ref="F14:G14"/>
    <mergeCell ref="A17:B17"/>
    <mergeCell ref="A20:D20"/>
    <mergeCell ref="A13:C13"/>
    <mergeCell ref="A14:B14"/>
    <mergeCell ref="D13:E13"/>
    <mergeCell ref="D14:E14"/>
    <mergeCell ref="A2:D3"/>
    <mergeCell ref="A6:C6"/>
    <mergeCell ref="A9:B9"/>
    <mergeCell ref="A16:C16"/>
    <mergeCell ref="A12:C12"/>
  </mergeCells>
  <phoneticPr fontId="6" type="noConversion"/>
  <pageMargins left="0.75" right="0.75" top="1" bottom="1" header="0.5" footer="0.5"/>
  <pageSetup paperSize="9" scale="89" fitToHeight="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10"/>
  <sheetViews>
    <sheetView workbookViewId="0">
      <pane ySplit="1" topLeftCell="A2" activePane="bottomLeft" state="frozen"/>
      <selection pane="bottomLeft" activeCell="F26" sqref="F26"/>
    </sheetView>
  </sheetViews>
  <sheetFormatPr defaultRowHeight="12.75" x14ac:dyDescent="0.2"/>
  <cols>
    <col min="1" max="1" width="23.5703125" style="634" customWidth="1"/>
    <col min="2" max="2" width="25.28515625" style="634" customWidth="1"/>
    <col min="3" max="3" width="24" style="645" customWidth="1"/>
  </cols>
  <sheetData>
    <row r="1" spans="1:3" ht="13.5" thickBot="1" x14ac:dyDescent="0.25">
      <c r="A1" s="636" t="s">
        <v>137</v>
      </c>
      <c r="B1" s="636" t="s">
        <v>1414</v>
      </c>
      <c r="C1" s="639" t="s">
        <v>1415</v>
      </c>
    </row>
    <row r="2" spans="1:3" s="1" customFormat="1" x14ac:dyDescent="0.2">
      <c r="A2" s="1183" t="s">
        <v>1454</v>
      </c>
      <c r="B2" s="1183" t="s">
        <v>1454</v>
      </c>
      <c r="C2" s="1184">
        <v>2559</v>
      </c>
    </row>
    <row r="3" spans="1:3" s="1" customFormat="1" x14ac:dyDescent="0.2">
      <c r="A3" s="1183" t="s">
        <v>449</v>
      </c>
      <c r="B3" s="1183" t="s">
        <v>449</v>
      </c>
      <c r="C3" s="1184">
        <v>2617</v>
      </c>
    </row>
    <row r="4" spans="1:3" s="1" customFormat="1" x14ac:dyDescent="0.2">
      <c r="A4" s="1183" t="s">
        <v>1569</v>
      </c>
      <c r="B4" s="1183" t="s">
        <v>1569</v>
      </c>
      <c r="C4" s="1184">
        <v>2559</v>
      </c>
    </row>
    <row r="5" spans="1:3" s="1" customFormat="1" x14ac:dyDescent="0.2">
      <c r="A5" s="1183" t="s">
        <v>1132</v>
      </c>
      <c r="B5" s="1183" t="s">
        <v>1132</v>
      </c>
      <c r="C5" s="1184">
        <v>2617</v>
      </c>
    </row>
    <row r="6" spans="1:3" s="1" customFormat="1" x14ac:dyDescent="0.2">
      <c r="A6" s="1183" t="s">
        <v>822</v>
      </c>
      <c r="B6" s="1183" t="s">
        <v>822</v>
      </c>
      <c r="C6" s="1184">
        <v>3071</v>
      </c>
    </row>
    <row r="7" spans="1:3" s="454" customFormat="1" x14ac:dyDescent="0.2">
      <c r="A7" s="1183" t="s">
        <v>823</v>
      </c>
      <c r="B7" s="1183" t="s">
        <v>823</v>
      </c>
      <c r="C7" s="1184">
        <v>3142</v>
      </c>
    </row>
    <row r="8" spans="1:3" s="454" customFormat="1" x14ac:dyDescent="0.2">
      <c r="A8" s="1183" t="s">
        <v>380</v>
      </c>
      <c r="B8" s="1183" t="s">
        <v>380</v>
      </c>
      <c r="C8" s="1184">
        <v>2826</v>
      </c>
    </row>
    <row r="9" spans="1:3" s="454" customFormat="1" x14ac:dyDescent="0.2">
      <c r="A9" s="1183" t="s">
        <v>1570</v>
      </c>
      <c r="B9" s="1183" t="s">
        <v>1570</v>
      </c>
      <c r="C9" s="1184">
        <v>2451</v>
      </c>
    </row>
    <row r="10" spans="1:3" s="454" customFormat="1" x14ac:dyDescent="0.2">
      <c r="A10" s="1183" t="s">
        <v>351</v>
      </c>
      <c r="B10" s="1183" t="s">
        <v>351</v>
      </c>
      <c r="C10" s="1184">
        <v>2826</v>
      </c>
    </row>
    <row r="11" spans="1:3" s="454" customFormat="1" x14ac:dyDescent="0.2">
      <c r="A11" s="1183" t="s">
        <v>450</v>
      </c>
      <c r="B11" s="1183" t="s">
        <v>450</v>
      </c>
      <c r="C11" s="1184">
        <v>3279</v>
      </c>
    </row>
    <row r="12" spans="1:3" s="454" customFormat="1" x14ac:dyDescent="0.2">
      <c r="A12" s="1183" t="s">
        <v>381</v>
      </c>
      <c r="B12" s="1183" t="s">
        <v>381</v>
      </c>
      <c r="C12" s="1184">
        <v>3051</v>
      </c>
    </row>
    <row r="13" spans="1:3" s="454" customFormat="1" x14ac:dyDescent="0.2">
      <c r="A13" s="1183" t="s">
        <v>382</v>
      </c>
      <c r="B13" s="1183" t="s">
        <v>382</v>
      </c>
      <c r="C13" s="1184">
        <v>3664</v>
      </c>
    </row>
    <row r="14" spans="1:3" s="454" customFormat="1" x14ac:dyDescent="0.2">
      <c r="A14" s="1183" t="s">
        <v>383</v>
      </c>
      <c r="B14" s="1183" t="s">
        <v>383</v>
      </c>
      <c r="C14" s="1184">
        <v>3349</v>
      </c>
    </row>
    <row r="15" spans="1:3" s="454" customFormat="1" x14ac:dyDescent="0.2">
      <c r="A15" s="1183" t="s">
        <v>352</v>
      </c>
      <c r="B15" s="1183" t="s">
        <v>352</v>
      </c>
      <c r="C15" s="1184">
        <v>3664</v>
      </c>
    </row>
    <row r="16" spans="1:3" s="454" customFormat="1" x14ac:dyDescent="0.2">
      <c r="A16" s="1183" t="s">
        <v>353</v>
      </c>
      <c r="B16" s="1183" t="s">
        <v>353</v>
      </c>
      <c r="C16" s="1184">
        <v>4188</v>
      </c>
    </row>
    <row r="17" spans="1:3" s="454" customFormat="1" x14ac:dyDescent="0.2">
      <c r="A17" s="1183" t="s">
        <v>354</v>
      </c>
      <c r="B17" s="1183" t="s">
        <v>354</v>
      </c>
      <c r="C17" s="1184">
        <v>4188</v>
      </c>
    </row>
    <row r="18" spans="1:3" s="454" customFormat="1" x14ac:dyDescent="0.2">
      <c r="A18" s="1183" t="s">
        <v>1357</v>
      </c>
      <c r="B18" s="1183" t="s">
        <v>1357</v>
      </c>
      <c r="C18" s="1184">
        <v>89</v>
      </c>
    </row>
    <row r="19" spans="1:3" s="454" customFormat="1" x14ac:dyDescent="0.2">
      <c r="A19" s="1183" t="s">
        <v>824</v>
      </c>
      <c r="B19" s="1183" t="s">
        <v>824</v>
      </c>
      <c r="C19" s="1184">
        <v>14</v>
      </c>
    </row>
    <row r="20" spans="1:3" s="454" customFormat="1" x14ac:dyDescent="0.2">
      <c r="A20" s="1183" t="s">
        <v>1358</v>
      </c>
      <c r="B20" s="1183" t="s">
        <v>1358</v>
      </c>
      <c r="C20" s="1184">
        <v>1126</v>
      </c>
    </row>
    <row r="21" spans="1:3" s="454" customFormat="1" x14ac:dyDescent="0.2">
      <c r="A21" s="1183" t="s">
        <v>451</v>
      </c>
      <c r="B21" s="1183" t="s">
        <v>451</v>
      </c>
      <c r="C21" s="1184">
        <v>1126</v>
      </c>
    </row>
    <row r="22" spans="1:3" s="454" customFormat="1" x14ac:dyDescent="0.2">
      <c r="A22" s="1183" t="s">
        <v>1359</v>
      </c>
      <c r="B22" s="1183" t="s">
        <v>1359</v>
      </c>
      <c r="C22" s="1184">
        <v>361</v>
      </c>
    </row>
    <row r="23" spans="1:3" s="454" customFormat="1" x14ac:dyDescent="0.2">
      <c r="A23" s="1183" t="s">
        <v>138</v>
      </c>
      <c r="B23" s="1183" t="s">
        <v>138</v>
      </c>
      <c r="C23" s="1184">
        <v>1126</v>
      </c>
    </row>
    <row r="24" spans="1:3" s="454" customFormat="1" x14ac:dyDescent="0.2">
      <c r="A24" s="1183" t="s">
        <v>452</v>
      </c>
      <c r="B24" s="1183" t="s">
        <v>452</v>
      </c>
      <c r="C24" s="1184">
        <v>1126</v>
      </c>
    </row>
    <row r="25" spans="1:3" s="454" customFormat="1" x14ac:dyDescent="0.2">
      <c r="A25" s="1183" t="s">
        <v>384</v>
      </c>
      <c r="B25" s="1183" t="s">
        <v>384</v>
      </c>
      <c r="C25" s="1184">
        <v>252</v>
      </c>
    </row>
    <row r="26" spans="1:3" s="454" customFormat="1" x14ac:dyDescent="0.2">
      <c r="A26" s="1183" t="s">
        <v>385</v>
      </c>
      <c r="B26" s="1183" t="s">
        <v>385</v>
      </c>
      <c r="C26" s="1184">
        <v>474</v>
      </c>
    </row>
    <row r="27" spans="1:3" s="454" customFormat="1" x14ac:dyDescent="0.2">
      <c r="A27" s="1183" t="s">
        <v>1360</v>
      </c>
      <c r="B27" s="1183" t="s">
        <v>1360</v>
      </c>
      <c r="C27" s="1184">
        <v>186</v>
      </c>
    </row>
    <row r="28" spans="1:3" s="454" customFormat="1" x14ac:dyDescent="0.2">
      <c r="A28" s="1183" t="s">
        <v>1361</v>
      </c>
      <c r="B28" s="1183" t="s">
        <v>1361</v>
      </c>
      <c r="C28" s="1184">
        <v>371</v>
      </c>
    </row>
    <row r="29" spans="1:3" s="454" customFormat="1" x14ac:dyDescent="0.2">
      <c r="A29" s="1183" t="s">
        <v>386</v>
      </c>
      <c r="B29" s="1183" t="s">
        <v>386</v>
      </c>
      <c r="C29" s="1184">
        <v>426</v>
      </c>
    </row>
    <row r="30" spans="1:3" s="454" customFormat="1" x14ac:dyDescent="0.2">
      <c r="A30" s="1183" t="s">
        <v>387</v>
      </c>
      <c r="B30" s="1183" t="s">
        <v>387</v>
      </c>
      <c r="C30" s="1184">
        <v>847</v>
      </c>
    </row>
    <row r="31" spans="1:3" s="454" customFormat="1" x14ac:dyDescent="0.2">
      <c r="A31" s="1183" t="s">
        <v>1362</v>
      </c>
      <c r="B31" s="1183" t="s">
        <v>1362</v>
      </c>
      <c r="C31" s="1184">
        <v>315</v>
      </c>
    </row>
    <row r="32" spans="1:3" s="454" customFormat="1" x14ac:dyDescent="0.2">
      <c r="A32" s="1183" t="s">
        <v>1363</v>
      </c>
      <c r="B32" s="1183" t="s">
        <v>1363</v>
      </c>
      <c r="C32" s="1184">
        <v>643</v>
      </c>
    </row>
    <row r="33" spans="1:3" s="454" customFormat="1" x14ac:dyDescent="0.2">
      <c r="A33" s="1183" t="s">
        <v>1364</v>
      </c>
      <c r="B33" s="1183" t="s">
        <v>1364</v>
      </c>
      <c r="C33" s="1184">
        <v>857</v>
      </c>
    </row>
    <row r="34" spans="1:3" s="454" customFormat="1" x14ac:dyDescent="0.2">
      <c r="A34" s="1183" t="s">
        <v>442</v>
      </c>
      <c r="B34" s="1183" t="s">
        <v>442</v>
      </c>
      <c r="C34" s="1184">
        <v>169</v>
      </c>
    </row>
    <row r="35" spans="1:3" s="454" customFormat="1" x14ac:dyDescent="0.2">
      <c r="A35" s="1183" t="s">
        <v>443</v>
      </c>
      <c r="B35" s="1183" t="s">
        <v>443</v>
      </c>
      <c r="C35" s="1184">
        <v>347</v>
      </c>
    </row>
    <row r="36" spans="1:3" s="454" customFormat="1" x14ac:dyDescent="0.2">
      <c r="A36" s="1183" t="s">
        <v>453</v>
      </c>
      <c r="B36" s="1183" t="s">
        <v>453</v>
      </c>
      <c r="C36" s="1184">
        <v>563</v>
      </c>
    </row>
    <row r="37" spans="1:3" s="454" customFormat="1" x14ac:dyDescent="0.2">
      <c r="A37" s="1183" t="s">
        <v>454</v>
      </c>
      <c r="B37" s="1183" t="s">
        <v>454</v>
      </c>
      <c r="C37" s="1184">
        <v>284</v>
      </c>
    </row>
    <row r="38" spans="1:3" s="454" customFormat="1" x14ac:dyDescent="0.2">
      <c r="A38" s="1183" t="s">
        <v>644</v>
      </c>
      <c r="B38" s="1183" t="s">
        <v>644</v>
      </c>
      <c r="C38" s="1184">
        <v>557</v>
      </c>
    </row>
    <row r="39" spans="1:3" s="454" customFormat="1" x14ac:dyDescent="0.2">
      <c r="A39" s="1183" t="s">
        <v>684</v>
      </c>
      <c r="B39" s="1183" t="s">
        <v>684</v>
      </c>
      <c r="C39" s="1184">
        <v>578</v>
      </c>
    </row>
    <row r="40" spans="1:3" s="454" customFormat="1" x14ac:dyDescent="0.2">
      <c r="A40" s="1183" t="s">
        <v>685</v>
      </c>
      <c r="B40" s="1183" t="s">
        <v>685</v>
      </c>
      <c r="C40" s="1184">
        <v>625</v>
      </c>
    </row>
    <row r="41" spans="1:3" s="454" customFormat="1" x14ac:dyDescent="0.2">
      <c r="A41" s="1183" t="s">
        <v>1455</v>
      </c>
      <c r="B41" s="1183" t="s">
        <v>1455</v>
      </c>
      <c r="C41" s="1184">
        <v>50</v>
      </c>
    </row>
    <row r="42" spans="1:3" s="454" customFormat="1" x14ac:dyDescent="0.2">
      <c r="A42" s="1183" t="s">
        <v>1365</v>
      </c>
      <c r="B42" s="1183" t="s">
        <v>1365</v>
      </c>
      <c r="C42" s="1184">
        <v>76</v>
      </c>
    </row>
    <row r="43" spans="1:3" s="454" customFormat="1" x14ac:dyDescent="0.2">
      <c r="A43" s="1183" t="s">
        <v>139</v>
      </c>
      <c r="B43" s="1183" t="s">
        <v>139</v>
      </c>
      <c r="C43" s="1184">
        <v>94</v>
      </c>
    </row>
    <row r="44" spans="1:3" s="454" customFormat="1" x14ac:dyDescent="0.2">
      <c r="A44" s="1183" t="s">
        <v>1456</v>
      </c>
      <c r="B44" s="1183" t="s">
        <v>1456</v>
      </c>
      <c r="C44" s="1184">
        <v>79</v>
      </c>
    </row>
    <row r="45" spans="1:3" s="454" customFormat="1" x14ac:dyDescent="0.2">
      <c r="A45" s="1183" t="s">
        <v>825</v>
      </c>
      <c r="B45" s="1183" t="s">
        <v>825</v>
      </c>
      <c r="C45" s="1184">
        <v>267</v>
      </c>
    </row>
    <row r="46" spans="1:3" s="454" customFormat="1" x14ac:dyDescent="0.2">
      <c r="A46" s="1183" t="s">
        <v>1524</v>
      </c>
      <c r="B46" s="1183" t="s">
        <v>1524</v>
      </c>
      <c r="C46" s="1184">
        <v>267</v>
      </c>
    </row>
    <row r="47" spans="1:3" s="454" customFormat="1" x14ac:dyDescent="0.2">
      <c r="A47" s="1183" t="s">
        <v>456</v>
      </c>
      <c r="B47" s="1183" t="s">
        <v>456</v>
      </c>
      <c r="C47" s="1184">
        <v>163</v>
      </c>
    </row>
    <row r="48" spans="1:3" s="454" customFormat="1" x14ac:dyDescent="0.2">
      <c r="A48" s="1183" t="s">
        <v>140</v>
      </c>
      <c r="B48" s="1183" t="s">
        <v>140</v>
      </c>
      <c r="C48" s="1184">
        <v>189</v>
      </c>
    </row>
    <row r="49" spans="1:3" s="454" customFormat="1" x14ac:dyDescent="0.2">
      <c r="A49" s="1183" t="s">
        <v>1420</v>
      </c>
      <c r="B49" s="1183" t="s">
        <v>1420</v>
      </c>
      <c r="C49" s="1184">
        <v>124</v>
      </c>
    </row>
    <row r="50" spans="1:3" s="454" customFormat="1" x14ac:dyDescent="0.2">
      <c r="A50" s="1183" t="s">
        <v>141</v>
      </c>
      <c r="B50" s="1183" t="s">
        <v>141</v>
      </c>
      <c r="C50" s="1184">
        <v>390</v>
      </c>
    </row>
    <row r="51" spans="1:3" s="454" customFormat="1" x14ac:dyDescent="0.2">
      <c r="A51" s="1183" t="s">
        <v>142</v>
      </c>
      <c r="B51" s="1183" t="s">
        <v>142</v>
      </c>
      <c r="C51" s="1184">
        <v>370</v>
      </c>
    </row>
    <row r="52" spans="1:3" s="454" customFormat="1" x14ac:dyDescent="0.2">
      <c r="A52" s="1183" t="s">
        <v>143</v>
      </c>
      <c r="B52" s="1183" t="s">
        <v>143</v>
      </c>
      <c r="C52" s="1184">
        <v>323</v>
      </c>
    </row>
    <row r="53" spans="1:3" s="454" customFormat="1" x14ac:dyDescent="0.2">
      <c r="A53" s="1183" t="s">
        <v>145</v>
      </c>
      <c r="B53" s="1183" t="s">
        <v>145</v>
      </c>
      <c r="C53" s="1184">
        <v>365</v>
      </c>
    </row>
    <row r="54" spans="1:3" s="454" customFormat="1" x14ac:dyDescent="0.2">
      <c r="A54" s="1183" t="s">
        <v>645</v>
      </c>
      <c r="B54" s="1183" t="s">
        <v>645</v>
      </c>
      <c r="C54" s="1184">
        <v>255</v>
      </c>
    </row>
    <row r="55" spans="1:3" s="454" customFormat="1" x14ac:dyDescent="0.2">
      <c r="A55" s="1183" t="s">
        <v>646</v>
      </c>
      <c r="B55" s="1183" t="s">
        <v>646</v>
      </c>
      <c r="C55" s="1184">
        <v>255</v>
      </c>
    </row>
    <row r="56" spans="1:3" s="454" customFormat="1" x14ac:dyDescent="0.2">
      <c r="A56" s="1183" t="s">
        <v>146</v>
      </c>
      <c r="B56" s="1183" t="s">
        <v>146</v>
      </c>
      <c r="C56" s="1184">
        <v>362</v>
      </c>
    </row>
    <row r="57" spans="1:3" s="454" customFormat="1" x14ac:dyDescent="0.2">
      <c r="A57" s="1183" t="s">
        <v>147</v>
      </c>
      <c r="B57" s="1183" t="s">
        <v>147</v>
      </c>
      <c r="C57" s="1184">
        <v>362</v>
      </c>
    </row>
    <row r="58" spans="1:3" s="454" customFormat="1" x14ac:dyDescent="0.2">
      <c r="A58" s="1183" t="s">
        <v>148</v>
      </c>
      <c r="B58" s="1183" t="s">
        <v>148</v>
      </c>
      <c r="C58" s="1184">
        <v>364</v>
      </c>
    </row>
    <row r="59" spans="1:3" s="454" customFormat="1" x14ac:dyDescent="0.2">
      <c r="A59" s="1183" t="s">
        <v>149</v>
      </c>
      <c r="B59" s="1183" t="s">
        <v>149</v>
      </c>
      <c r="C59" s="1184">
        <v>364</v>
      </c>
    </row>
    <row r="60" spans="1:3" s="454" customFormat="1" x14ac:dyDescent="0.2">
      <c r="A60" s="1183" t="s">
        <v>1366</v>
      </c>
      <c r="B60" s="1183" t="s">
        <v>1366</v>
      </c>
      <c r="C60" s="1184">
        <v>228</v>
      </c>
    </row>
    <row r="61" spans="1:3" s="454" customFormat="1" x14ac:dyDescent="0.2">
      <c r="A61" s="1183" t="s">
        <v>150</v>
      </c>
      <c r="B61" s="1183" t="s">
        <v>150</v>
      </c>
      <c r="C61" s="1184">
        <v>362</v>
      </c>
    </row>
    <row r="62" spans="1:3" s="454" customFormat="1" x14ac:dyDescent="0.2">
      <c r="A62" s="1923" t="s">
        <v>1611</v>
      </c>
      <c r="B62" s="1923" t="s">
        <v>1611</v>
      </c>
      <c r="C62" s="1184">
        <v>276</v>
      </c>
    </row>
    <row r="63" spans="1:3" s="454" customFormat="1" x14ac:dyDescent="0.2">
      <c r="A63" s="1923" t="s">
        <v>1776</v>
      </c>
      <c r="B63" s="1923" t="s">
        <v>1776</v>
      </c>
      <c r="C63" s="1184">
        <v>384</v>
      </c>
    </row>
    <row r="64" spans="1:3" s="454" customFormat="1" x14ac:dyDescent="0.2">
      <c r="A64" s="1183" t="s">
        <v>152</v>
      </c>
      <c r="B64" s="1183" t="s">
        <v>152</v>
      </c>
      <c r="C64" s="1184">
        <v>216</v>
      </c>
    </row>
    <row r="65" spans="1:3" s="454" customFormat="1" x14ac:dyDescent="0.2">
      <c r="A65" s="1183" t="s">
        <v>153</v>
      </c>
      <c r="B65" s="1183" t="s">
        <v>153</v>
      </c>
      <c r="C65" s="1184">
        <v>216</v>
      </c>
    </row>
    <row r="66" spans="1:3" s="454" customFormat="1" x14ac:dyDescent="0.2">
      <c r="A66" s="1183" t="s">
        <v>154</v>
      </c>
      <c r="B66" s="1183" t="s">
        <v>154</v>
      </c>
      <c r="C66" s="1184">
        <v>299</v>
      </c>
    </row>
    <row r="67" spans="1:3" s="454" customFormat="1" x14ac:dyDescent="0.2">
      <c r="A67" s="1183" t="s">
        <v>155</v>
      </c>
      <c r="B67" s="1183" t="s">
        <v>155</v>
      </c>
      <c r="C67" s="1184">
        <v>362</v>
      </c>
    </row>
    <row r="68" spans="1:3" s="454" customFormat="1" x14ac:dyDescent="0.2">
      <c r="A68" s="1183" t="s">
        <v>156</v>
      </c>
      <c r="B68" s="1183" t="s">
        <v>156</v>
      </c>
      <c r="C68" s="1184">
        <v>362</v>
      </c>
    </row>
    <row r="69" spans="1:3" s="454" customFormat="1" x14ac:dyDescent="0.2">
      <c r="A69" s="1183" t="s">
        <v>157</v>
      </c>
      <c r="B69" s="1183" t="s">
        <v>157</v>
      </c>
      <c r="C69" s="1184">
        <v>362</v>
      </c>
    </row>
    <row r="70" spans="1:3" s="454" customFormat="1" x14ac:dyDescent="0.2">
      <c r="A70" s="1183" t="s">
        <v>457</v>
      </c>
      <c r="B70" s="1183" t="s">
        <v>457</v>
      </c>
      <c r="C70" s="1184">
        <v>191</v>
      </c>
    </row>
    <row r="71" spans="1:3" s="454" customFormat="1" x14ac:dyDescent="0.2">
      <c r="A71" s="1183" t="s">
        <v>1777</v>
      </c>
      <c r="B71" s="1183" t="s">
        <v>1777</v>
      </c>
      <c r="C71" s="1184">
        <v>191</v>
      </c>
    </row>
    <row r="72" spans="1:3" s="454" customFormat="1" x14ac:dyDescent="0.2">
      <c r="A72" s="1183" t="s">
        <v>458</v>
      </c>
      <c r="B72" s="1183" t="s">
        <v>458</v>
      </c>
      <c r="C72" s="1184">
        <v>191</v>
      </c>
    </row>
    <row r="73" spans="1:3" s="454" customFormat="1" x14ac:dyDescent="0.2">
      <c r="A73" s="1183" t="s">
        <v>1120</v>
      </c>
      <c r="B73" s="1183" t="s">
        <v>1120</v>
      </c>
      <c r="C73" s="1184">
        <v>248</v>
      </c>
    </row>
    <row r="74" spans="1:3" s="454" customFormat="1" x14ac:dyDescent="0.2">
      <c r="A74" s="1183" t="s">
        <v>459</v>
      </c>
      <c r="B74" s="1183" t="s">
        <v>459</v>
      </c>
      <c r="C74" s="1184">
        <v>156</v>
      </c>
    </row>
    <row r="75" spans="1:3" s="454" customFormat="1" x14ac:dyDescent="0.2">
      <c r="A75" s="1183" t="s">
        <v>460</v>
      </c>
      <c r="B75" s="1183" t="s">
        <v>460</v>
      </c>
      <c r="C75" s="1184">
        <v>31</v>
      </c>
    </row>
    <row r="76" spans="1:3" s="454" customFormat="1" x14ac:dyDescent="0.2">
      <c r="A76" s="1183" t="s">
        <v>461</v>
      </c>
      <c r="B76" s="1183" t="s">
        <v>461</v>
      </c>
      <c r="C76" s="1184">
        <v>49</v>
      </c>
    </row>
    <row r="77" spans="1:3" s="454" customFormat="1" x14ac:dyDescent="0.2">
      <c r="A77" s="1183" t="s">
        <v>158</v>
      </c>
      <c r="B77" s="1183" t="s">
        <v>158</v>
      </c>
      <c r="C77" s="1184">
        <v>213</v>
      </c>
    </row>
    <row r="78" spans="1:3" s="454" customFormat="1" x14ac:dyDescent="0.2">
      <c r="A78" s="1183" t="s">
        <v>1453</v>
      </c>
      <c r="B78" s="1183" t="s">
        <v>1453</v>
      </c>
      <c r="C78" s="1184">
        <v>3873</v>
      </c>
    </row>
    <row r="79" spans="1:3" s="454" customFormat="1" x14ac:dyDescent="0.2">
      <c r="A79" s="1183" t="s">
        <v>1367</v>
      </c>
      <c r="B79" s="1183" t="s">
        <v>1367</v>
      </c>
      <c r="C79" s="1184">
        <v>5839</v>
      </c>
    </row>
    <row r="80" spans="1:3" s="454" customFormat="1" x14ac:dyDescent="0.2">
      <c r="A80" s="1183" t="s">
        <v>679</v>
      </c>
      <c r="B80" s="1183" t="s">
        <v>679</v>
      </c>
      <c r="C80" s="1184">
        <v>637</v>
      </c>
    </row>
    <row r="81" spans="1:3" s="454" customFormat="1" x14ac:dyDescent="0.2">
      <c r="A81" s="1183" t="s">
        <v>680</v>
      </c>
      <c r="B81" s="1183" t="s">
        <v>680</v>
      </c>
      <c r="C81" s="1184">
        <v>989</v>
      </c>
    </row>
    <row r="82" spans="1:3" s="454" customFormat="1" x14ac:dyDescent="0.2">
      <c r="A82" s="1183" t="s">
        <v>681</v>
      </c>
      <c r="B82" s="1183" t="s">
        <v>681</v>
      </c>
      <c r="C82" s="1184">
        <v>1166</v>
      </c>
    </row>
    <row r="83" spans="1:3" s="454" customFormat="1" x14ac:dyDescent="0.2">
      <c r="A83" s="1183" t="s">
        <v>571</v>
      </c>
      <c r="B83" s="1183" t="s">
        <v>571</v>
      </c>
      <c r="C83" s="1184">
        <v>13817</v>
      </c>
    </row>
    <row r="84" spans="1:3" s="454" customFormat="1" x14ac:dyDescent="0.2">
      <c r="A84" s="1183" t="s">
        <v>388</v>
      </c>
      <c r="B84" s="1183" t="s">
        <v>388</v>
      </c>
      <c r="C84" s="1184">
        <v>350</v>
      </c>
    </row>
    <row r="85" spans="1:3" s="454" customFormat="1" x14ac:dyDescent="0.2">
      <c r="A85" s="1183" t="s">
        <v>389</v>
      </c>
      <c r="B85" s="1183" t="s">
        <v>389</v>
      </c>
      <c r="C85" s="1184">
        <v>445</v>
      </c>
    </row>
    <row r="86" spans="1:3" s="454" customFormat="1" x14ac:dyDescent="0.2">
      <c r="A86" s="1183" t="s">
        <v>163</v>
      </c>
      <c r="B86" s="1183" t="s">
        <v>163</v>
      </c>
      <c r="C86" s="1184">
        <v>814</v>
      </c>
    </row>
    <row r="87" spans="1:3" s="454" customFormat="1" x14ac:dyDescent="0.2">
      <c r="A87" s="1183" t="s">
        <v>164</v>
      </c>
      <c r="B87" s="1183" t="s">
        <v>164</v>
      </c>
      <c r="C87" s="1184">
        <v>507</v>
      </c>
    </row>
    <row r="88" spans="1:3" s="454" customFormat="1" x14ac:dyDescent="0.2">
      <c r="A88" s="1183" t="s">
        <v>165</v>
      </c>
      <c r="B88" s="1183" t="s">
        <v>165</v>
      </c>
      <c r="C88" s="1184">
        <v>628</v>
      </c>
    </row>
    <row r="89" spans="1:3" s="454" customFormat="1" x14ac:dyDescent="0.2">
      <c r="A89" s="1183" t="s">
        <v>166</v>
      </c>
      <c r="B89" s="1183" t="s">
        <v>166</v>
      </c>
      <c r="C89" s="1184">
        <v>723</v>
      </c>
    </row>
    <row r="90" spans="1:3" s="454" customFormat="1" x14ac:dyDescent="0.2">
      <c r="A90" s="1183" t="s">
        <v>167</v>
      </c>
      <c r="B90" s="1183" t="s">
        <v>167</v>
      </c>
      <c r="C90" s="1184">
        <v>398</v>
      </c>
    </row>
    <row r="91" spans="1:3" s="454" customFormat="1" x14ac:dyDescent="0.2">
      <c r="A91" s="1183" t="s">
        <v>168</v>
      </c>
      <c r="B91" s="1183" t="s">
        <v>168</v>
      </c>
      <c r="C91" s="1184">
        <v>221</v>
      </c>
    </row>
    <row r="92" spans="1:3" s="454" customFormat="1" x14ac:dyDescent="0.2">
      <c r="A92" s="1183" t="s">
        <v>169</v>
      </c>
      <c r="B92" s="1183" t="s">
        <v>169</v>
      </c>
      <c r="C92" s="1184">
        <v>243</v>
      </c>
    </row>
    <row r="93" spans="1:3" s="454" customFormat="1" x14ac:dyDescent="0.2">
      <c r="A93" s="1183" t="s">
        <v>170</v>
      </c>
      <c r="B93" s="1183" t="s">
        <v>170</v>
      </c>
      <c r="C93" s="1184">
        <v>321</v>
      </c>
    </row>
    <row r="94" spans="1:3" s="454" customFormat="1" x14ac:dyDescent="0.2">
      <c r="A94" s="1183" t="s">
        <v>171</v>
      </c>
      <c r="B94" s="1183" t="s">
        <v>171</v>
      </c>
      <c r="C94" s="1184">
        <v>610</v>
      </c>
    </row>
    <row r="95" spans="1:3" s="454" customFormat="1" x14ac:dyDescent="0.2">
      <c r="A95" s="1183" t="s">
        <v>826</v>
      </c>
      <c r="B95" s="1183" t="s">
        <v>826</v>
      </c>
      <c r="C95" s="1184">
        <v>257</v>
      </c>
    </row>
    <row r="96" spans="1:3" s="454" customFormat="1" x14ac:dyDescent="0.2">
      <c r="A96" s="1183" t="s">
        <v>390</v>
      </c>
      <c r="B96" s="1183" t="s">
        <v>390</v>
      </c>
      <c r="C96" s="1184">
        <v>494</v>
      </c>
    </row>
    <row r="97" spans="1:3" s="454" customFormat="1" x14ac:dyDescent="0.2">
      <c r="A97" s="1183" t="s">
        <v>827</v>
      </c>
      <c r="B97" s="1183" t="s">
        <v>827</v>
      </c>
      <c r="C97" s="1184">
        <v>1177</v>
      </c>
    </row>
    <row r="98" spans="1:3" s="454" customFormat="1" x14ac:dyDescent="0.2">
      <c r="A98" s="1183" t="s">
        <v>634</v>
      </c>
      <c r="B98" s="1183" t="s">
        <v>634</v>
      </c>
      <c r="C98" s="1184">
        <v>539</v>
      </c>
    </row>
    <row r="99" spans="1:3" s="454" customFormat="1" x14ac:dyDescent="0.2">
      <c r="A99" s="1183" t="s">
        <v>1552</v>
      </c>
      <c r="B99" s="1183" t="s">
        <v>1552</v>
      </c>
      <c r="C99" s="1184">
        <v>494</v>
      </c>
    </row>
    <row r="100" spans="1:3" s="454" customFormat="1" x14ac:dyDescent="0.2">
      <c r="A100" s="1183" t="s">
        <v>1554</v>
      </c>
      <c r="B100" s="1183" t="s">
        <v>1554</v>
      </c>
      <c r="C100" s="1184">
        <v>1177</v>
      </c>
    </row>
    <row r="101" spans="1:3" s="454" customFormat="1" x14ac:dyDescent="0.2">
      <c r="A101" s="1183" t="s">
        <v>1553</v>
      </c>
      <c r="B101" s="1183" t="s">
        <v>1553</v>
      </c>
      <c r="C101" s="1184">
        <v>539</v>
      </c>
    </row>
    <row r="102" spans="1:3" s="454" customFormat="1" x14ac:dyDescent="0.2">
      <c r="A102" s="1183" t="s">
        <v>172</v>
      </c>
      <c r="B102" s="1183" t="s">
        <v>172</v>
      </c>
      <c r="C102" s="1184">
        <v>494</v>
      </c>
    </row>
    <row r="103" spans="1:3" s="454" customFormat="1" x14ac:dyDescent="0.2">
      <c r="A103" s="1183" t="s">
        <v>173</v>
      </c>
      <c r="B103" s="1183" t="s">
        <v>173</v>
      </c>
      <c r="C103" s="1184">
        <v>458</v>
      </c>
    </row>
    <row r="104" spans="1:3" s="454" customFormat="1" x14ac:dyDescent="0.2">
      <c r="A104" s="1183" t="s">
        <v>174</v>
      </c>
      <c r="B104" s="1183" t="s">
        <v>174</v>
      </c>
      <c r="C104" s="1184">
        <v>507</v>
      </c>
    </row>
    <row r="105" spans="1:3" s="454" customFormat="1" x14ac:dyDescent="0.2">
      <c r="A105" s="1183" t="s">
        <v>1639</v>
      </c>
      <c r="B105" s="1183" t="s">
        <v>1639</v>
      </c>
      <c r="C105" s="1184">
        <v>18335</v>
      </c>
    </row>
    <row r="106" spans="1:3" s="454" customFormat="1" x14ac:dyDescent="0.2">
      <c r="A106" s="1183" t="s">
        <v>1640</v>
      </c>
      <c r="B106" s="1183" t="s">
        <v>1640</v>
      </c>
      <c r="C106" s="1184">
        <v>23573</v>
      </c>
    </row>
    <row r="107" spans="1:3" s="454" customFormat="1" x14ac:dyDescent="0.2">
      <c r="A107" s="1183" t="s">
        <v>647</v>
      </c>
      <c r="B107" s="1183" t="s">
        <v>647</v>
      </c>
      <c r="C107" s="1184">
        <v>8158</v>
      </c>
    </row>
    <row r="108" spans="1:3" s="454" customFormat="1" x14ac:dyDescent="0.2">
      <c r="A108" s="1183" t="s">
        <v>648</v>
      </c>
      <c r="B108" s="1183" t="s">
        <v>648</v>
      </c>
      <c r="C108" s="1184">
        <v>8694</v>
      </c>
    </row>
    <row r="109" spans="1:3" s="454" customFormat="1" x14ac:dyDescent="0.2">
      <c r="A109" s="1183" t="s">
        <v>1512</v>
      </c>
      <c r="B109" s="1183" t="s">
        <v>1512</v>
      </c>
      <c r="C109" s="1184">
        <v>524</v>
      </c>
    </row>
    <row r="110" spans="1:3" s="454" customFormat="1" x14ac:dyDescent="0.2">
      <c r="A110" s="1183" t="s">
        <v>1513</v>
      </c>
      <c r="B110" s="1183" t="s">
        <v>1513</v>
      </c>
      <c r="C110" s="1184">
        <v>669</v>
      </c>
    </row>
    <row r="111" spans="1:3" s="454" customFormat="1" x14ac:dyDescent="0.2">
      <c r="A111" s="1183" t="s">
        <v>828</v>
      </c>
      <c r="B111" s="1183" t="s">
        <v>828</v>
      </c>
      <c r="C111" s="1184">
        <v>729</v>
      </c>
    </row>
    <row r="112" spans="1:3" s="454" customFormat="1" x14ac:dyDescent="0.2">
      <c r="A112" s="1183" t="s">
        <v>829</v>
      </c>
      <c r="B112" s="1183" t="s">
        <v>829</v>
      </c>
      <c r="C112" s="1184">
        <v>804</v>
      </c>
    </row>
    <row r="113" spans="1:3" s="454" customFormat="1" x14ac:dyDescent="0.2">
      <c r="A113" s="1183" t="s">
        <v>830</v>
      </c>
      <c r="B113" s="1183" t="s">
        <v>830</v>
      </c>
      <c r="C113" s="1184">
        <v>894</v>
      </c>
    </row>
    <row r="114" spans="1:3" s="454" customFormat="1" x14ac:dyDescent="0.2">
      <c r="A114" s="1183" t="s">
        <v>831</v>
      </c>
      <c r="B114" s="1183" t="s">
        <v>831</v>
      </c>
      <c r="C114" s="1184">
        <v>1713</v>
      </c>
    </row>
    <row r="115" spans="1:3" s="454" customFormat="1" x14ac:dyDescent="0.2">
      <c r="A115" s="1183" t="s">
        <v>462</v>
      </c>
      <c r="B115" s="1183" t="s">
        <v>462</v>
      </c>
      <c r="C115" s="1184">
        <v>2072</v>
      </c>
    </row>
    <row r="116" spans="1:3" s="454" customFormat="1" x14ac:dyDescent="0.2">
      <c r="A116" s="1183" t="s">
        <v>463</v>
      </c>
      <c r="B116" s="1183" t="s">
        <v>463</v>
      </c>
      <c r="C116" s="1184">
        <v>2072</v>
      </c>
    </row>
    <row r="117" spans="1:3" s="454" customFormat="1" x14ac:dyDescent="0.2">
      <c r="A117" s="1183" t="s">
        <v>464</v>
      </c>
      <c r="B117" s="1183" t="s">
        <v>464</v>
      </c>
      <c r="C117" s="1184">
        <v>2072</v>
      </c>
    </row>
    <row r="118" spans="1:3" s="454" customFormat="1" x14ac:dyDescent="0.2">
      <c r="A118" s="1183" t="s">
        <v>175</v>
      </c>
      <c r="B118" s="1183" t="s">
        <v>175</v>
      </c>
      <c r="C118" s="1184">
        <v>945</v>
      </c>
    </row>
    <row r="119" spans="1:3" s="454" customFormat="1" x14ac:dyDescent="0.2">
      <c r="A119" s="1183" t="s">
        <v>465</v>
      </c>
      <c r="B119" s="1183" t="s">
        <v>465</v>
      </c>
      <c r="C119" s="1184">
        <v>2117</v>
      </c>
    </row>
    <row r="120" spans="1:3" s="454" customFormat="1" x14ac:dyDescent="0.2">
      <c r="A120" s="1183" t="s">
        <v>466</v>
      </c>
      <c r="B120" s="1183" t="s">
        <v>466</v>
      </c>
      <c r="C120" s="1184">
        <v>986</v>
      </c>
    </row>
    <row r="121" spans="1:3" s="454" customFormat="1" x14ac:dyDescent="0.2">
      <c r="A121" s="1183" t="s">
        <v>444</v>
      </c>
      <c r="B121" s="1183" t="s">
        <v>444</v>
      </c>
      <c r="C121" s="1184">
        <v>6428</v>
      </c>
    </row>
    <row r="122" spans="1:3" s="454" customFormat="1" x14ac:dyDescent="0.2">
      <c r="A122" s="1183" t="s">
        <v>445</v>
      </c>
      <c r="B122" s="1183" t="s">
        <v>445</v>
      </c>
      <c r="C122" s="1184">
        <v>4160</v>
      </c>
    </row>
    <row r="123" spans="1:3" s="454" customFormat="1" x14ac:dyDescent="0.2">
      <c r="A123" s="1183" t="s">
        <v>1706</v>
      </c>
      <c r="B123" s="1183" t="s">
        <v>1706</v>
      </c>
      <c r="C123" s="1184">
        <v>156</v>
      </c>
    </row>
    <row r="124" spans="1:3" s="454" customFormat="1" x14ac:dyDescent="0.2">
      <c r="A124" s="1183" t="s">
        <v>832</v>
      </c>
      <c r="B124" s="1183" t="s">
        <v>832</v>
      </c>
      <c r="C124" s="1184">
        <v>195</v>
      </c>
    </row>
    <row r="125" spans="1:3" s="454" customFormat="1" x14ac:dyDescent="0.2">
      <c r="A125" s="1183" t="s">
        <v>833</v>
      </c>
      <c r="B125" s="1183" t="s">
        <v>833</v>
      </c>
      <c r="C125" s="1184">
        <v>302</v>
      </c>
    </row>
    <row r="126" spans="1:3" s="454" customFormat="1" x14ac:dyDescent="0.2">
      <c r="A126" s="1183" t="s">
        <v>834</v>
      </c>
      <c r="B126" s="1183" t="s">
        <v>834</v>
      </c>
      <c r="C126" s="1184">
        <v>302</v>
      </c>
    </row>
    <row r="127" spans="1:3" s="454" customFormat="1" x14ac:dyDescent="0.2">
      <c r="A127" s="1183" t="s">
        <v>363</v>
      </c>
      <c r="B127" s="1183" t="s">
        <v>363</v>
      </c>
      <c r="C127" s="1184">
        <v>2962</v>
      </c>
    </row>
    <row r="128" spans="1:3" s="454" customFormat="1" x14ac:dyDescent="0.2">
      <c r="A128" s="1183" t="s">
        <v>364</v>
      </c>
      <c r="B128" s="1183" t="s">
        <v>364</v>
      </c>
      <c r="C128" s="1184">
        <v>3257</v>
      </c>
    </row>
    <row r="129" spans="1:3" s="454" customFormat="1" x14ac:dyDescent="0.2">
      <c r="A129" s="1183" t="s">
        <v>835</v>
      </c>
      <c r="B129" s="1183" t="s">
        <v>835</v>
      </c>
      <c r="C129" s="1184">
        <v>1736</v>
      </c>
    </row>
    <row r="130" spans="1:3" s="454" customFormat="1" x14ac:dyDescent="0.2">
      <c r="A130" s="1183" t="s">
        <v>176</v>
      </c>
      <c r="B130" s="1183" t="s">
        <v>176</v>
      </c>
      <c r="C130" s="1184">
        <v>879</v>
      </c>
    </row>
    <row r="131" spans="1:3" s="454" customFormat="1" x14ac:dyDescent="0.2">
      <c r="A131" s="1183" t="s">
        <v>1457</v>
      </c>
      <c r="B131" s="1183" t="s">
        <v>1457</v>
      </c>
      <c r="C131" s="1184">
        <v>441</v>
      </c>
    </row>
    <row r="132" spans="1:3" s="454" customFormat="1" x14ac:dyDescent="0.2">
      <c r="A132" s="1183" t="s">
        <v>467</v>
      </c>
      <c r="B132" s="1183" t="s">
        <v>467</v>
      </c>
      <c r="C132" s="1184">
        <v>240</v>
      </c>
    </row>
    <row r="133" spans="1:3" s="454" customFormat="1" x14ac:dyDescent="0.2">
      <c r="A133" s="1183" t="s">
        <v>362</v>
      </c>
      <c r="B133" s="1183" t="s">
        <v>362</v>
      </c>
      <c r="C133" s="1184">
        <v>1453</v>
      </c>
    </row>
    <row r="134" spans="1:3" s="454" customFormat="1" x14ac:dyDescent="0.2">
      <c r="A134" s="1183" t="s">
        <v>1458</v>
      </c>
      <c r="B134" s="1183" t="s">
        <v>1458</v>
      </c>
      <c r="C134" s="1184">
        <v>459</v>
      </c>
    </row>
    <row r="135" spans="1:3" s="454" customFormat="1" x14ac:dyDescent="0.2">
      <c r="A135" s="1183" t="s">
        <v>365</v>
      </c>
      <c r="B135" s="1183" t="s">
        <v>365</v>
      </c>
      <c r="C135" s="1184">
        <v>1184</v>
      </c>
    </row>
    <row r="136" spans="1:3" s="454" customFormat="1" x14ac:dyDescent="0.2">
      <c r="A136" s="1183" t="s">
        <v>177</v>
      </c>
      <c r="B136" s="1183" t="s">
        <v>177</v>
      </c>
      <c r="C136" s="1184">
        <v>3257</v>
      </c>
    </row>
    <row r="137" spans="1:3" s="454" customFormat="1" x14ac:dyDescent="0.2">
      <c r="A137" s="1183" t="s">
        <v>366</v>
      </c>
      <c r="B137" s="1183" t="s">
        <v>366</v>
      </c>
      <c r="C137" s="1184">
        <v>1051</v>
      </c>
    </row>
    <row r="138" spans="1:3" s="454" customFormat="1" x14ac:dyDescent="0.2">
      <c r="A138" s="1183" t="s">
        <v>367</v>
      </c>
      <c r="B138" s="1183" t="s">
        <v>367</v>
      </c>
      <c r="C138" s="1184">
        <v>1158</v>
      </c>
    </row>
    <row r="139" spans="1:3" s="454" customFormat="1" x14ac:dyDescent="0.2">
      <c r="A139" s="1183" t="s">
        <v>686</v>
      </c>
      <c r="B139" s="1183" t="s">
        <v>686</v>
      </c>
      <c r="C139" s="1184">
        <v>9119</v>
      </c>
    </row>
    <row r="140" spans="1:3" s="454" customFormat="1" x14ac:dyDescent="0.2">
      <c r="A140" s="1183" t="s">
        <v>178</v>
      </c>
      <c r="B140" s="1183" t="s">
        <v>178</v>
      </c>
      <c r="C140" s="1184">
        <v>1933</v>
      </c>
    </row>
    <row r="141" spans="1:3" s="454" customFormat="1" x14ac:dyDescent="0.2">
      <c r="A141" s="1183"/>
      <c r="B141" s="1183" t="s">
        <v>368</v>
      </c>
      <c r="C141" s="1184">
        <v>4723</v>
      </c>
    </row>
    <row r="142" spans="1:3" s="454" customFormat="1" x14ac:dyDescent="0.2">
      <c r="A142" s="1183" t="s">
        <v>468</v>
      </c>
      <c r="B142" s="1183" t="s">
        <v>468</v>
      </c>
      <c r="C142" s="1184">
        <v>1442</v>
      </c>
    </row>
    <row r="143" spans="1:3" s="454" customFormat="1" x14ac:dyDescent="0.2">
      <c r="A143" s="1183" t="s">
        <v>179</v>
      </c>
      <c r="B143" s="1183" t="s">
        <v>179</v>
      </c>
      <c r="C143" s="1184">
        <v>1102</v>
      </c>
    </row>
    <row r="144" spans="1:3" s="454" customFormat="1" x14ac:dyDescent="0.2">
      <c r="A144" s="1183" t="s">
        <v>180</v>
      </c>
      <c r="B144" s="1183" t="s">
        <v>180</v>
      </c>
      <c r="C144" s="1184">
        <v>205</v>
      </c>
    </row>
    <row r="145" spans="1:3" s="454" customFormat="1" x14ac:dyDescent="0.2">
      <c r="A145" s="1183" t="s">
        <v>181</v>
      </c>
      <c r="B145" s="1183" t="s">
        <v>181</v>
      </c>
      <c r="C145" s="1184">
        <v>734</v>
      </c>
    </row>
    <row r="146" spans="1:3" s="454" customFormat="1" x14ac:dyDescent="0.2">
      <c r="A146" s="1183" t="s">
        <v>469</v>
      </c>
      <c r="B146" s="1183" t="s">
        <v>469</v>
      </c>
      <c r="C146" s="1184">
        <v>175</v>
      </c>
    </row>
    <row r="147" spans="1:3" s="454" customFormat="1" x14ac:dyDescent="0.2">
      <c r="A147" s="1183" t="s">
        <v>470</v>
      </c>
      <c r="B147" s="1183" t="s">
        <v>470</v>
      </c>
      <c r="C147" s="1184">
        <v>530</v>
      </c>
    </row>
    <row r="148" spans="1:3" s="454" customFormat="1" x14ac:dyDescent="0.2">
      <c r="A148" s="1183" t="s">
        <v>1368</v>
      </c>
      <c r="B148" s="1183" t="s">
        <v>1368</v>
      </c>
      <c r="C148" s="1184">
        <v>530</v>
      </c>
    </row>
    <row r="149" spans="1:3" s="454" customFormat="1" x14ac:dyDescent="0.2">
      <c r="A149" s="1183" t="s">
        <v>471</v>
      </c>
      <c r="B149" s="1183" t="s">
        <v>471</v>
      </c>
      <c r="C149" s="1184">
        <v>740</v>
      </c>
    </row>
    <row r="150" spans="1:3" s="454" customFormat="1" x14ac:dyDescent="0.2">
      <c r="A150" s="1183" t="s">
        <v>391</v>
      </c>
      <c r="B150" s="1183" t="s">
        <v>391</v>
      </c>
      <c r="C150" s="1184">
        <v>1057</v>
      </c>
    </row>
    <row r="151" spans="1:3" s="454" customFormat="1" x14ac:dyDescent="0.2">
      <c r="A151" s="1183" t="s">
        <v>182</v>
      </c>
      <c r="B151" s="1183" t="s">
        <v>182</v>
      </c>
      <c r="C151" s="1184">
        <v>237</v>
      </c>
    </row>
    <row r="152" spans="1:3" s="454" customFormat="1" x14ac:dyDescent="0.2">
      <c r="A152" s="1183" t="s">
        <v>369</v>
      </c>
      <c r="B152" s="1183" t="s">
        <v>369</v>
      </c>
      <c r="C152" s="1184">
        <v>962</v>
      </c>
    </row>
    <row r="153" spans="1:3" s="454" customFormat="1" x14ac:dyDescent="0.2">
      <c r="A153" s="1183" t="s">
        <v>1459</v>
      </c>
      <c r="B153" s="1183" t="s">
        <v>1459</v>
      </c>
      <c r="C153" s="1184">
        <v>195</v>
      </c>
    </row>
    <row r="154" spans="1:3" s="454" customFormat="1" x14ac:dyDescent="0.2">
      <c r="A154" s="1183" t="s">
        <v>183</v>
      </c>
      <c r="B154" s="1183" t="s">
        <v>183</v>
      </c>
      <c r="C154" s="1184">
        <v>244</v>
      </c>
    </row>
    <row r="155" spans="1:3" s="454" customFormat="1" x14ac:dyDescent="0.2">
      <c r="A155" s="1183" t="s">
        <v>184</v>
      </c>
      <c r="B155" s="1183" t="s">
        <v>184</v>
      </c>
      <c r="C155" s="1184">
        <v>244</v>
      </c>
    </row>
    <row r="156" spans="1:3" s="454" customFormat="1" x14ac:dyDescent="0.2">
      <c r="A156" s="1183" t="s">
        <v>185</v>
      </c>
      <c r="B156" s="1183" t="s">
        <v>185</v>
      </c>
      <c r="C156" s="1184">
        <v>258</v>
      </c>
    </row>
    <row r="157" spans="1:3" s="454" customFormat="1" x14ac:dyDescent="0.2">
      <c r="A157" s="1183" t="s">
        <v>472</v>
      </c>
      <c r="B157" s="1183" t="s">
        <v>472</v>
      </c>
      <c r="C157" s="1184">
        <v>105</v>
      </c>
    </row>
    <row r="158" spans="1:3" s="454" customFormat="1" x14ac:dyDescent="0.2">
      <c r="A158" s="1183" t="s">
        <v>370</v>
      </c>
      <c r="B158" s="1183" t="s">
        <v>370</v>
      </c>
      <c r="C158" s="1184">
        <v>105</v>
      </c>
    </row>
    <row r="159" spans="1:3" s="454" customFormat="1" x14ac:dyDescent="0.2">
      <c r="A159" s="1183" t="s">
        <v>371</v>
      </c>
      <c r="B159" s="1183" t="s">
        <v>371</v>
      </c>
      <c r="C159" s="1184">
        <v>182</v>
      </c>
    </row>
    <row r="160" spans="1:3" s="454" customFormat="1" x14ac:dyDescent="0.2">
      <c r="A160" s="1183" t="s">
        <v>372</v>
      </c>
      <c r="B160" s="1183" t="s">
        <v>372</v>
      </c>
      <c r="C160" s="1184">
        <v>182</v>
      </c>
    </row>
    <row r="161" spans="1:3" s="454" customFormat="1" x14ac:dyDescent="0.2">
      <c r="A161" s="1183" t="s">
        <v>186</v>
      </c>
      <c r="B161" s="1183" t="s">
        <v>186</v>
      </c>
      <c r="C161" s="1184">
        <v>436</v>
      </c>
    </row>
    <row r="162" spans="1:3" s="454" customFormat="1" x14ac:dyDescent="0.2">
      <c r="A162" s="1183" t="s">
        <v>187</v>
      </c>
      <c r="B162" s="1183" t="s">
        <v>187</v>
      </c>
      <c r="C162" s="1184">
        <v>436</v>
      </c>
    </row>
    <row r="163" spans="1:3" s="454" customFormat="1" x14ac:dyDescent="0.2">
      <c r="A163" s="1183" t="s">
        <v>188</v>
      </c>
      <c r="B163" s="1183" t="s">
        <v>188</v>
      </c>
      <c r="C163" s="1184">
        <v>459</v>
      </c>
    </row>
    <row r="164" spans="1:3" s="454" customFormat="1" x14ac:dyDescent="0.2">
      <c r="A164" s="1183" t="s">
        <v>373</v>
      </c>
      <c r="B164" s="1183" t="s">
        <v>373</v>
      </c>
      <c r="C164" s="1184">
        <v>178</v>
      </c>
    </row>
    <row r="165" spans="1:3" s="454" customFormat="1" x14ac:dyDescent="0.2">
      <c r="A165" s="1183" t="s">
        <v>374</v>
      </c>
      <c r="B165" s="1183" t="s">
        <v>374</v>
      </c>
      <c r="C165" s="1184">
        <v>208</v>
      </c>
    </row>
    <row r="166" spans="1:3" s="454" customFormat="1" x14ac:dyDescent="0.2">
      <c r="A166" s="1183" t="s">
        <v>375</v>
      </c>
      <c r="B166" s="1183" t="s">
        <v>375</v>
      </c>
      <c r="C166" s="1184">
        <v>283</v>
      </c>
    </row>
    <row r="167" spans="1:3" s="454" customFormat="1" x14ac:dyDescent="0.2">
      <c r="A167" s="1183" t="s">
        <v>189</v>
      </c>
      <c r="B167" s="1183" t="s">
        <v>189</v>
      </c>
      <c r="C167" s="1184">
        <v>207</v>
      </c>
    </row>
    <row r="168" spans="1:3" s="454" customFormat="1" x14ac:dyDescent="0.2">
      <c r="A168" s="1183" t="s">
        <v>190</v>
      </c>
      <c r="B168" s="1183" t="s">
        <v>190</v>
      </c>
      <c r="C168" s="1184">
        <v>251</v>
      </c>
    </row>
    <row r="169" spans="1:3" s="454" customFormat="1" x14ac:dyDescent="0.2">
      <c r="A169" s="1183" t="s">
        <v>191</v>
      </c>
      <c r="B169" s="1183" t="s">
        <v>191</v>
      </c>
      <c r="C169" s="1184">
        <v>325</v>
      </c>
    </row>
    <row r="170" spans="1:3" s="454" customFormat="1" x14ac:dyDescent="0.2">
      <c r="A170" s="1183" t="s">
        <v>192</v>
      </c>
      <c r="B170" s="1183" t="s">
        <v>192</v>
      </c>
      <c r="C170" s="1184">
        <v>385</v>
      </c>
    </row>
    <row r="171" spans="1:3" s="454" customFormat="1" x14ac:dyDescent="0.2">
      <c r="A171" s="1183" t="s">
        <v>1641</v>
      </c>
      <c r="B171" s="1183" t="s">
        <v>1641</v>
      </c>
      <c r="C171" s="1184">
        <v>31238</v>
      </c>
    </row>
    <row r="172" spans="1:3" s="454" customFormat="1" x14ac:dyDescent="0.2">
      <c r="A172" s="1183" t="s">
        <v>1642</v>
      </c>
      <c r="B172" s="1183" t="s">
        <v>1642</v>
      </c>
      <c r="C172" s="1184">
        <v>21017</v>
      </c>
    </row>
    <row r="173" spans="1:3" s="454" customFormat="1" x14ac:dyDescent="0.2">
      <c r="A173" s="1183" t="s">
        <v>1643</v>
      </c>
      <c r="B173" s="1183" t="s">
        <v>1643</v>
      </c>
      <c r="C173" s="1184">
        <v>22340</v>
      </c>
    </row>
    <row r="174" spans="1:3" s="454" customFormat="1" x14ac:dyDescent="0.2">
      <c r="A174" s="1183" t="s">
        <v>193</v>
      </c>
      <c r="B174" s="1183" t="s">
        <v>193</v>
      </c>
      <c r="C174" s="1184">
        <v>51</v>
      </c>
    </row>
    <row r="175" spans="1:3" s="454" customFormat="1" x14ac:dyDescent="0.2">
      <c r="A175" s="1183" t="s">
        <v>1460</v>
      </c>
      <c r="B175" s="1183" t="s">
        <v>1460</v>
      </c>
      <c r="C175" s="1184">
        <v>2470</v>
      </c>
    </row>
    <row r="176" spans="1:3" s="454" customFormat="1" x14ac:dyDescent="0.2">
      <c r="A176" s="1183" t="s">
        <v>1707</v>
      </c>
      <c r="B176" s="1183" t="s">
        <v>1707</v>
      </c>
      <c r="C176" s="1184">
        <v>2687</v>
      </c>
    </row>
    <row r="177" spans="1:3" s="454" customFormat="1" x14ac:dyDescent="0.2">
      <c r="A177" s="1183" t="s">
        <v>1708</v>
      </c>
      <c r="B177" s="1183" t="s">
        <v>1708</v>
      </c>
      <c r="C177" s="1184">
        <v>2822</v>
      </c>
    </row>
    <row r="178" spans="1:3" s="454" customFormat="1" x14ac:dyDescent="0.2">
      <c r="A178" s="1183" t="s">
        <v>1461</v>
      </c>
      <c r="B178" s="1183" t="s">
        <v>1461</v>
      </c>
      <c r="C178" s="1184">
        <v>2892</v>
      </c>
    </row>
    <row r="179" spans="1:3" s="454" customFormat="1" x14ac:dyDescent="0.2">
      <c r="A179" s="1183" t="s">
        <v>1709</v>
      </c>
      <c r="B179" s="1183" t="s">
        <v>1709</v>
      </c>
      <c r="C179" s="1184">
        <v>3110</v>
      </c>
    </row>
    <row r="180" spans="1:3" s="454" customFormat="1" x14ac:dyDescent="0.2">
      <c r="A180" s="1183" t="s">
        <v>1462</v>
      </c>
      <c r="B180" s="1183" t="s">
        <v>1462</v>
      </c>
      <c r="C180" s="1184">
        <v>3186</v>
      </c>
    </row>
    <row r="181" spans="1:3" s="454" customFormat="1" x14ac:dyDescent="0.2">
      <c r="A181" s="1183" t="s">
        <v>194</v>
      </c>
      <c r="B181" s="1183" t="s">
        <v>194</v>
      </c>
      <c r="C181" s="1184">
        <v>256</v>
      </c>
    </row>
    <row r="182" spans="1:3" s="454" customFormat="1" x14ac:dyDescent="0.2">
      <c r="A182" s="1183" t="s">
        <v>195</v>
      </c>
      <c r="B182" s="1183" t="s">
        <v>195</v>
      </c>
      <c r="C182" s="1184">
        <v>254</v>
      </c>
    </row>
    <row r="183" spans="1:3" s="454" customFormat="1" x14ac:dyDescent="0.2">
      <c r="A183" s="1183" t="s">
        <v>196</v>
      </c>
      <c r="B183" s="1183" t="s">
        <v>196</v>
      </c>
      <c r="C183" s="1184">
        <v>255</v>
      </c>
    </row>
    <row r="184" spans="1:3" s="454" customFormat="1" x14ac:dyDescent="0.2">
      <c r="A184" s="1183" t="s">
        <v>197</v>
      </c>
      <c r="B184" s="1183" t="s">
        <v>197</v>
      </c>
      <c r="C184" s="1184">
        <v>269</v>
      </c>
    </row>
    <row r="185" spans="1:3" s="454" customFormat="1" x14ac:dyDescent="0.2">
      <c r="A185" s="1183" t="s">
        <v>198</v>
      </c>
      <c r="B185" s="1183" t="s">
        <v>198</v>
      </c>
      <c r="C185" s="1184">
        <v>494</v>
      </c>
    </row>
    <row r="186" spans="1:3" s="454" customFormat="1" x14ac:dyDescent="0.2">
      <c r="A186" s="1183" t="s">
        <v>199</v>
      </c>
      <c r="B186" s="1183" t="s">
        <v>199</v>
      </c>
      <c r="C186" s="1184">
        <v>492</v>
      </c>
    </row>
    <row r="187" spans="1:3" s="454" customFormat="1" x14ac:dyDescent="0.2">
      <c r="A187" s="1183" t="s">
        <v>392</v>
      </c>
      <c r="B187" s="1183" t="s">
        <v>392</v>
      </c>
      <c r="C187" s="1184">
        <v>28</v>
      </c>
    </row>
    <row r="188" spans="1:3" s="454" customFormat="1" x14ac:dyDescent="0.2">
      <c r="A188" s="1183" t="s">
        <v>393</v>
      </c>
      <c r="B188" s="1183" t="s">
        <v>393</v>
      </c>
      <c r="C188" s="1184">
        <v>38</v>
      </c>
    </row>
    <row r="189" spans="1:3" s="454" customFormat="1" x14ac:dyDescent="0.2">
      <c r="A189" s="1183" t="s">
        <v>200</v>
      </c>
      <c r="B189" s="1183" t="s">
        <v>200</v>
      </c>
      <c r="C189" s="1184">
        <v>20</v>
      </c>
    </row>
    <row r="190" spans="1:3" s="454" customFormat="1" x14ac:dyDescent="0.2">
      <c r="A190" s="1183" t="s">
        <v>201</v>
      </c>
      <c r="B190" s="1183" t="s">
        <v>201</v>
      </c>
      <c r="C190" s="1184">
        <v>20</v>
      </c>
    </row>
    <row r="191" spans="1:3" s="454" customFormat="1" x14ac:dyDescent="0.2">
      <c r="A191" s="1183" t="s">
        <v>202</v>
      </c>
      <c r="B191" s="1183" t="s">
        <v>202</v>
      </c>
      <c r="C191" s="1184">
        <v>350</v>
      </c>
    </row>
    <row r="192" spans="1:3" s="454" customFormat="1" x14ac:dyDescent="0.2">
      <c r="A192" s="1183" t="s">
        <v>203</v>
      </c>
      <c r="B192" s="1183" t="s">
        <v>203</v>
      </c>
      <c r="C192" s="1184">
        <v>607</v>
      </c>
    </row>
    <row r="193" spans="1:3" s="454" customFormat="1" x14ac:dyDescent="0.2">
      <c r="A193" s="1183" t="s">
        <v>204</v>
      </c>
      <c r="B193" s="1183" t="s">
        <v>204</v>
      </c>
      <c r="C193" s="1184">
        <v>607</v>
      </c>
    </row>
    <row r="194" spans="1:3" s="454" customFormat="1" x14ac:dyDescent="0.2">
      <c r="A194" s="1183" t="s">
        <v>205</v>
      </c>
      <c r="B194" s="1183" t="s">
        <v>205</v>
      </c>
      <c r="C194" s="1184">
        <v>608</v>
      </c>
    </row>
    <row r="195" spans="1:3" s="454" customFormat="1" x14ac:dyDescent="0.2">
      <c r="A195" s="1183" t="s">
        <v>161</v>
      </c>
      <c r="B195" s="1183" t="s">
        <v>161</v>
      </c>
      <c r="C195" s="1184">
        <v>684</v>
      </c>
    </row>
    <row r="196" spans="1:3" s="454" customFormat="1" x14ac:dyDescent="0.2">
      <c r="A196" s="1183" t="s">
        <v>206</v>
      </c>
      <c r="B196" s="1183" t="s">
        <v>206</v>
      </c>
      <c r="C196" s="1184">
        <v>607</v>
      </c>
    </row>
    <row r="197" spans="1:3" s="454" customFormat="1" x14ac:dyDescent="0.2">
      <c r="A197" s="1183" t="s">
        <v>207</v>
      </c>
      <c r="B197" s="1183" t="s">
        <v>207</v>
      </c>
      <c r="C197" s="1184">
        <v>607</v>
      </c>
    </row>
    <row r="198" spans="1:3" s="454" customFormat="1" x14ac:dyDescent="0.2">
      <c r="A198" s="1183" t="s">
        <v>208</v>
      </c>
      <c r="B198" s="1183" t="s">
        <v>208</v>
      </c>
      <c r="C198" s="1184">
        <v>607</v>
      </c>
    </row>
    <row r="199" spans="1:3" s="454" customFormat="1" x14ac:dyDescent="0.2">
      <c r="A199" s="1183" t="s">
        <v>209</v>
      </c>
      <c r="B199" s="1183" t="s">
        <v>209</v>
      </c>
      <c r="C199" s="1184">
        <v>684</v>
      </c>
    </row>
    <row r="200" spans="1:3" s="454" customFormat="1" x14ac:dyDescent="0.2">
      <c r="A200" s="1183" t="s">
        <v>1644</v>
      </c>
      <c r="B200" s="1183" t="s">
        <v>1644</v>
      </c>
      <c r="C200" s="1184">
        <v>19615</v>
      </c>
    </row>
    <row r="201" spans="1:3" s="454" customFormat="1" x14ac:dyDescent="0.2">
      <c r="A201" s="1183" t="s">
        <v>1645</v>
      </c>
      <c r="B201" s="1183" t="s">
        <v>1645</v>
      </c>
      <c r="C201" s="1184">
        <v>20458</v>
      </c>
    </row>
    <row r="202" spans="1:3" s="454" customFormat="1" x14ac:dyDescent="0.2">
      <c r="A202" s="1183" t="s">
        <v>1646</v>
      </c>
      <c r="B202" s="1183" t="s">
        <v>1646</v>
      </c>
      <c r="C202" s="1184">
        <v>21791</v>
      </c>
    </row>
    <row r="203" spans="1:3" s="454" customFormat="1" x14ac:dyDescent="0.2">
      <c r="A203" s="1183" t="s">
        <v>1647</v>
      </c>
      <c r="B203" s="1183" t="s">
        <v>1647</v>
      </c>
      <c r="C203" s="1184">
        <v>23233</v>
      </c>
    </row>
    <row r="204" spans="1:3" s="454" customFormat="1" x14ac:dyDescent="0.2">
      <c r="A204" s="1183" t="s">
        <v>1369</v>
      </c>
      <c r="B204" s="1183" t="s">
        <v>1369</v>
      </c>
      <c r="C204" s="1184">
        <v>1156</v>
      </c>
    </row>
    <row r="205" spans="1:3" s="454" customFormat="1" x14ac:dyDescent="0.2">
      <c r="A205" s="1183" t="s">
        <v>210</v>
      </c>
      <c r="B205" s="1183" t="s">
        <v>210</v>
      </c>
      <c r="C205" s="1184">
        <v>1170</v>
      </c>
    </row>
    <row r="206" spans="1:3" s="454" customFormat="1" x14ac:dyDescent="0.2">
      <c r="A206" s="1183" t="s">
        <v>1370</v>
      </c>
      <c r="B206" s="1183" t="s">
        <v>1370</v>
      </c>
      <c r="C206" s="1184">
        <v>1200</v>
      </c>
    </row>
    <row r="207" spans="1:3" s="454" customFormat="1" x14ac:dyDescent="0.2">
      <c r="A207" s="1183" t="s">
        <v>1371</v>
      </c>
      <c r="B207" s="1183" t="s">
        <v>1371</v>
      </c>
      <c r="C207" s="1184">
        <v>1259</v>
      </c>
    </row>
    <row r="208" spans="1:3" s="454" customFormat="1" x14ac:dyDescent="0.2">
      <c r="A208" s="1183" t="s">
        <v>211</v>
      </c>
      <c r="B208" s="1183" t="s">
        <v>211</v>
      </c>
      <c r="C208" s="1184">
        <v>1289</v>
      </c>
    </row>
    <row r="209" spans="1:3" s="454" customFormat="1" x14ac:dyDescent="0.2">
      <c r="A209" s="1183" t="s">
        <v>473</v>
      </c>
      <c r="B209" s="1183" t="s">
        <v>473</v>
      </c>
      <c r="C209" s="1184">
        <v>23</v>
      </c>
    </row>
    <row r="210" spans="1:3" s="454" customFormat="1" x14ac:dyDescent="0.2">
      <c r="A210" s="1183" t="s">
        <v>474</v>
      </c>
      <c r="B210" s="1183" t="s">
        <v>474</v>
      </c>
      <c r="C210" s="1184">
        <v>30</v>
      </c>
    </row>
    <row r="211" spans="1:3" s="454" customFormat="1" x14ac:dyDescent="0.2">
      <c r="A211" s="1183" t="s">
        <v>212</v>
      </c>
      <c r="B211" s="1183" t="s">
        <v>212</v>
      </c>
      <c r="C211" s="1184">
        <v>302</v>
      </c>
    </row>
    <row r="212" spans="1:3" s="454" customFormat="1" x14ac:dyDescent="0.2">
      <c r="A212" s="1183" t="s">
        <v>213</v>
      </c>
      <c r="B212" s="1183" t="s">
        <v>213</v>
      </c>
      <c r="C212" s="1184">
        <v>302</v>
      </c>
    </row>
    <row r="213" spans="1:3" s="454" customFormat="1" x14ac:dyDescent="0.2">
      <c r="A213" s="1183" t="s">
        <v>159</v>
      </c>
      <c r="B213" s="1183" t="s">
        <v>159</v>
      </c>
      <c r="C213" s="1184">
        <v>320</v>
      </c>
    </row>
    <row r="214" spans="1:3" s="454" customFormat="1" x14ac:dyDescent="0.2">
      <c r="A214" s="1183" t="s">
        <v>214</v>
      </c>
      <c r="B214" s="1183" t="s">
        <v>214</v>
      </c>
      <c r="C214" s="1184">
        <v>340</v>
      </c>
    </row>
    <row r="215" spans="1:3" s="454" customFormat="1" x14ac:dyDescent="0.2">
      <c r="A215" s="1183" t="s">
        <v>160</v>
      </c>
      <c r="B215" s="1183" t="s">
        <v>160</v>
      </c>
      <c r="C215" s="1184">
        <v>350</v>
      </c>
    </row>
    <row r="216" spans="1:3" s="454" customFormat="1" x14ac:dyDescent="0.2">
      <c r="A216" s="1183" t="s">
        <v>215</v>
      </c>
      <c r="B216" s="1183" t="s">
        <v>215</v>
      </c>
      <c r="C216" s="1184">
        <v>89</v>
      </c>
    </row>
    <row r="217" spans="1:3" s="454" customFormat="1" x14ac:dyDescent="0.2">
      <c r="A217" s="1183" t="s">
        <v>216</v>
      </c>
      <c r="B217" s="1183" t="s">
        <v>216</v>
      </c>
      <c r="C217" s="1184">
        <v>109</v>
      </c>
    </row>
    <row r="218" spans="1:3" s="454" customFormat="1" x14ac:dyDescent="0.2">
      <c r="A218" s="1183" t="s">
        <v>217</v>
      </c>
      <c r="B218" s="1183" t="s">
        <v>217</v>
      </c>
      <c r="C218" s="1184">
        <v>122</v>
      </c>
    </row>
    <row r="219" spans="1:3" s="454" customFormat="1" x14ac:dyDescent="0.2">
      <c r="A219" s="1183" t="s">
        <v>1463</v>
      </c>
      <c r="B219" s="1183" t="s">
        <v>1463</v>
      </c>
      <c r="C219" s="1184">
        <v>177</v>
      </c>
    </row>
    <row r="220" spans="1:3" s="454" customFormat="1" x14ac:dyDescent="0.2">
      <c r="A220" s="1183" t="s">
        <v>569</v>
      </c>
      <c r="B220" s="1183" t="s">
        <v>569</v>
      </c>
      <c r="C220" s="1184">
        <v>130</v>
      </c>
    </row>
    <row r="221" spans="1:3" s="454" customFormat="1" x14ac:dyDescent="0.2">
      <c r="A221" s="1183" t="s">
        <v>1710</v>
      </c>
      <c r="B221" s="1183" t="s">
        <v>1710</v>
      </c>
      <c r="C221" s="1184">
        <v>15</v>
      </c>
    </row>
    <row r="222" spans="1:3" s="454" customFormat="1" x14ac:dyDescent="0.2">
      <c r="A222" s="1183" t="s">
        <v>218</v>
      </c>
      <c r="B222" s="1183" t="s">
        <v>218</v>
      </c>
      <c r="C222" s="1184">
        <v>225</v>
      </c>
    </row>
    <row r="223" spans="1:3" s="454" customFormat="1" x14ac:dyDescent="0.2">
      <c r="A223" s="1183" t="s">
        <v>219</v>
      </c>
      <c r="B223" s="1183" t="s">
        <v>219</v>
      </c>
      <c r="C223" s="1184">
        <v>228</v>
      </c>
    </row>
    <row r="224" spans="1:3" s="454" customFormat="1" x14ac:dyDescent="0.2">
      <c r="A224" s="1183" t="s">
        <v>1711</v>
      </c>
      <c r="B224" s="1183" t="s">
        <v>1711</v>
      </c>
      <c r="C224" s="1184">
        <v>59</v>
      </c>
    </row>
    <row r="225" spans="1:3" s="454" customFormat="1" x14ac:dyDescent="0.2">
      <c r="A225" s="1183" t="s">
        <v>836</v>
      </c>
      <c r="B225" s="1183" t="s">
        <v>836</v>
      </c>
      <c r="C225" s="1184">
        <v>922</v>
      </c>
    </row>
    <row r="226" spans="1:3" s="454" customFormat="1" x14ac:dyDescent="0.2">
      <c r="A226" s="1183" t="s">
        <v>837</v>
      </c>
      <c r="B226" s="1183" t="s">
        <v>837</v>
      </c>
      <c r="C226" s="1184">
        <v>928</v>
      </c>
    </row>
    <row r="227" spans="1:3" s="454" customFormat="1" x14ac:dyDescent="0.2">
      <c r="A227" s="1183" t="s">
        <v>838</v>
      </c>
      <c r="B227" s="1183" t="s">
        <v>838</v>
      </c>
      <c r="C227" s="1184">
        <v>1084</v>
      </c>
    </row>
    <row r="228" spans="1:3" s="454" customFormat="1" x14ac:dyDescent="0.2">
      <c r="A228" s="1183" t="s">
        <v>394</v>
      </c>
      <c r="B228" s="1183" t="s">
        <v>394</v>
      </c>
      <c r="C228" s="1184">
        <v>225</v>
      </c>
    </row>
    <row r="229" spans="1:3" s="454" customFormat="1" x14ac:dyDescent="0.2">
      <c r="A229" s="1183" t="s">
        <v>395</v>
      </c>
      <c r="B229" s="1183" t="s">
        <v>395</v>
      </c>
      <c r="C229" s="1184">
        <v>243</v>
      </c>
    </row>
    <row r="230" spans="1:3" s="454" customFormat="1" x14ac:dyDescent="0.2">
      <c r="A230" s="1183" t="s">
        <v>396</v>
      </c>
      <c r="B230" s="1183" t="s">
        <v>396</v>
      </c>
      <c r="C230" s="1184">
        <v>246</v>
      </c>
    </row>
    <row r="231" spans="1:3" s="454" customFormat="1" x14ac:dyDescent="0.2">
      <c r="A231" s="1183" t="s">
        <v>397</v>
      </c>
      <c r="B231" s="1183" t="s">
        <v>397</v>
      </c>
      <c r="C231" s="1184">
        <v>270</v>
      </c>
    </row>
    <row r="232" spans="1:3" s="454" customFormat="1" x14ac:dyDescent="0.2">
      <c r="A232" s="1183" t="s">
        <v>398</v>
      </c>
      <c r="B232" s="1183" t="s">
        <v>398</v>
      </c>
      <c r="C232" s="1184">
        <v>287</v>
      </c>
    </row>
    <row r="233" spans="1:3" s="454" customFormat="1" x14ac:dyDescent="0.2">
      <c r="A233" s="1183" t="s">
        <v>399</v>
      </c>
      <c r="B233" s="1183" t="s">
        <v>399</v>
      </c>
      <c r="C233" s="1184">
        <v>199</v>
      </c>
    </row>
    <row r="234" spans="1:3" s="454" customFormat="1" x14ac:dyDescent="0.2">
      <c r="A234" s="1183" t="s">
        <v>400</v>
      </c>
      <c r="B234" s="1183" t="s">
        <v>400</v>
      </c>
      <c r="C234" s="1184">
        <v>205</v>
      </c>
    </row>
    <row r="235" spans="1:3" s="454" customFormat="1" x14ac:dyDescent="0.2">
      <c r="A235" s="1183" t="s">
        <v>401</v>
      </c>
      <c r="B235" s="1183" t="s">
        <v>401</v>
      </c>
      <c r="C235" s="1184">
        <v>216</v>
      </c>
    </row>
    <row r="236" spans="1:3" s="454" customFormat="1" x14ac:dyDescent="0.2">
      <c r="A236" s="1183" t="s">
        <v>1648</v>
      </c>
      <c r="B236" s="1183" t="s">
        <v>1648</v>
      </c>
      <c r="C236" s="1184">
        <v>109</v>
      </c>
    </row>
    <row r="237" spans="1:3" s="454" customFormat="1" x14ac:dyDescent="0.2">
      <c r="A237" s="1183" t="s">
        <v>1712</v>
      </c>
      <c r="B237" s="1183" t="s">
        <v>1712</v>
      </c>
      <c r="C237" s="1184">
        <v>270</v>
      </c>
    </row>
    <row r="238" spans="1:3" s="454" customFormat="1" x14ac:dyDescent="0.2">
      <c r="A238" s="1183" t="s">
        <v>1713</v>
      </c>
      <c r="B238" s="1183" t="s">
        <v>1713</v>
      </c>
      <c r="C238" s="1184">
        <v>16037</v>
      </c>
    </row>
    <row r="239" spans="1:3" s="454" customFormat="1" x14ac:dyDescent="0.2">
      <c r="A239" s="1183" t="s">
        <v>1714</v>
      </c>
      <c r="B239" s="1183" t="s">
        <v>1714</v>
      </c>
      <c r="C239" s="1184">
        <v>16351</v>
      </c>
    </row>
    <row r="240" spans="1:3" s="454" customFormat="1" x14ac:dyDescent="0.2">
      <c r="A240" s="1183" t="s">
        <v>1649</v>
      </c>
      <c r="B240" s="1183" t="s">
        <v>1649</v>
      </c>
      <c r="C240" s="1184">
        <v>8657</v>
      </c>
    </row>
    <row r="241" spans="1:3" s="454" customFormat="1" x14ac:dyDescent="0.2">
      <c r="A241" s="1183" t="s">
        <v>1715</v>
      </c>
      <c r="B241" s="1183" t="s">
        <v>1715</v>
      </c>
      <c r="C241" s="1184">
        <v>6989</v>
      </c>
    </row>
    <row r="242" spans="1:3" s="454" customFormat="1" x14ac:dyDescent="0.2">
      <c r="A242" s="1183" t="s">
        <v>1716</v>
      </c>
      <c r="B242" s="1183" t="s">
        <v>1716</v>
      </c>
      <c r="C242" s="1184">
        <v>7162</v>
      </c>
    </row>
    <row r="243" spans="1:3" s="454" customFormat="1" x14ac:dyDescent="0.2">
      <c r="A243" s="1183" t="s">
        <v>1717</v>
      </c>
      <c r="B243" s="1183" t="s">
        <v>1717</v>
      </c>
      <c r="C243" s="1184">
        <v>7073</v>
      </c>
    </row>
    <row r="244" spans="1:3" s="454" customFormat="1" x14ac:dyDescent="0.2">
      <c r="A244" s="1183" t="s">
        <v>1718</v>
      </c>
      <c r="B244" s="1183" t="s">
        <v>1718</v>
      </c>
      <c r="C244" s="1184">
        <v>7320</v>
      </c>
    </row>
    <row r="245" spans="1:3" s="454" customFormat="1" x14ac:dyDescent="0.2">
      <c r="A245" s="1183" t="s">
        <v>1719</v>
      </c>
      <c r="B245" s="1183" t="s">
        <v>1719</v>
      </c>
      <c r="C245" s="1184">
        <v>7383</v>
      </c>
    </row>
    <row r="246" spans="1:3" s="454" customFormat="1" x14ac:dyDescent="0.2">
      <c r="A246" s="1183" t="s">
        <v>1720</v>
      </c>
      <c r="B246" s="1183" t="s">
        <v>1720</v>
      </c>
      <c r="C246" s="1184">
        <v>15026</v>
      </c>
    </row>
    <row r="247" spans="1:3" s="454" customFormat="1" x14ac:dyDescent="0.2">
      <c r="A247" s="1183" t="s">
        <v>1721</v>
      </c>
      <c r="B247" s="1183" t="s">
        <v>1721</v>
      </c>
      <c r="C247" s="1184">
        <v>14680</v>
      </c>
    </row>
    <row r="248" spans="1:3" s="454" customFormat="1" x14ac:dyDescent="0.2">
      <c r="A248" s="1183" t="s">
        <v>1722</v>
      </c>
      <c r="B248" s="1183" t="s">
        <v>1722</v>
      </c>
      <c r="C248" s="1184">
        <v>8815</v>
      </c>
    </row>
    <row r="249" spans="1:3" s="454" customFormat="1" x14ac:dyDescent="0.2">
      <c r="A249" s="1183" t="s">
        <v>1723</v>
      </c>
      <c r="B249" s="1183" t="s">
        <v>1723</v>
      </c>
      <c r="C249" s="1184">
        <v>9023</v>
      </c>
    </row>
    <row r="250" spans="1:3" s="454" customFormat="1" x14ac:dyDescent="0.2">
      <c r="A250" s="1183" t="s">
        <v>1724</v>
      </c>
      <c r="B250" s="1183" t="s">
        <v>1724</v>
      </c>
      <c r="C250" s="1184">
        <v>8924</v>
      </c>
    </row>
    <row r="251" spans="1:3" s="454" customFormat="1" x14ac:dyDescent="0.2">
      <c r="A251" s="1183" t="s">
        <v>1725</v>
      </c>
      <c r="B251" s="1183" t="s">
        <v>1725</v>
      </c>
      <c r="C251" s="1184">
        <v>9132</v>
      </c>
    </row>
    <row r="252" spans="1:3" s="454" customFormat="1" x14ac:dyDescent="0.2">
      <c r="A252" s="1183" t="s">
        <v>1726</v>
      </c>
      <c r="B252" s="1183" t="s">
        <v>1726</v>
      </c>
      <c r="C252" s="1184">
        <v>9304</v>
      </c>
    </row>
    <row r="253" spans="1:3" s="454" customFormat="1" x14ac:dyDescent="0.2">
      <c r="A253" s="1183" t="s">
        <v>1650</v>
      </c>
      <c r="B253" s="1183" t="s">
        <v>1650</v>
      </c>
      <c r="C253" s="1184">
        <v>6218</v>
      </c>
    </row>
    <row r="254" spans="1:3" s="454" customFormat="1" x14ac:dyDescent="0.2">
      <c r="A254" s="1183" t="s">
        <v>1727</v>
      </c>
      <c r="B254" s="1183" t="s">
        <v>1727</v>
      </c>
      <c r="C254" s="1184">
        <v>6586</v>
      </c>
    </row>
    <row r="255" spans="1:3" s="454" customFormat="1" x14ac:dyDescent="0.2">
      <c r="A255" s="1183" t="s">
        <v>1728</v>
      </c>
      <c r="B255" s="1183" t="s">
        <v>1728</v>
      </c>
      <c r="C255" s="1184">
        <v>6827</v>
      </c>
    </row>
    <row r="256" spans="1:3" s="454" customFormat="1" x14ac:dyDescent="0.2">
      <c r="A256" s="1183" t="s">
        <v>1729</v>
      </c>
      <c r="B256" s="1183" t="s">
        <v>1729</v>
      </c>
      <c r="C256" s="1184">
        <v>6883</v>
      </c>
    </row>
    <row r="257" spans="1:3" s="454" customFormat="1" x14ac:dyDescent="0.2">
      <c r="A257" s="1183" t="s">
        <v>1730</v>
      </c>
      <c r="B257" s="1183" t="s">
        <v>1730</v>
      </c>
      <c r="C257" s="1184">
        <v>8377</v>
      </c>
    </row>
    <row r="258" spans="1:3" s="454" customFormat="1" x14ac:dyDescent="0.2">
      <c r="A258" s="1183" t="s">
        <v>1731</v>
      </c>
      <c r="B258" s="1183" t="s">
        <v>1731</v>
      </c>
      <c r="C258" s="1184">
        <v>8583</v>
      </c>
    </row>
    <row r="259" spans="1:3" s="454" customFormat="1" x14ac:dyDescent="0.2">
      <c r="A259" s="1183" t="s">
        <v>1651</v>
      </c>
      <c r="B259" s="1183" t="s">
        <v>1651</v>
      </c>
      <c r="C259" s="1184">
        <v>8749</v>
      </c>
    </row>
    <row r="260" spans="1:3" s="454" customFormat="1" x14ac:dyDescent="0.2">
      <c r="A260" s="1183" t="s">
        <v>1652</v>
      </c>
      <c r="B260" s="1183" t="s">
        <v>1652</v>
      </c>
      <c r="C260" s="1184">
        <v>12955</v>
      </c>
    </row>
    <row r="261" spans="1:3" s="454" customFormat="1" x14ac:dyDescent="0.2">
      <c r="A261" s="1183" t="s">
        <v>1732</v>
      </c>
      <c r="B261" s="1183" t="s">
        <v>1732</v>
      </c>
      <c r="C261" s="1184">
        <v>13370</v>
      </c>
    </row>
    <row r="262" spans="1:3" s="454" customFormat="1" x14ac:dyDescent="0.2">
      <c r="A262" s="1183" t="s">
        <v>1733</v>
      </c>
      <c r="B262" s="1183" t="s">
        <v>1733</v>
      </c>
      <c r="C262" s="1184">
        <v>14535</v>
      </c>
    </row>
    <row r="263" spans="1:3" s="454" customFormat="1" x14ac:dyDescent="0.2">
      <c r="A263" s="1183" t="s">
        <v>1734</v>
      </c>
      <c r="B263" s="1183" t="s">
        <v>1734</v>
      </c>
      <c r="C263" s="1184">
        <v>14961</v>
      </c>
    </row>
    <row r="264" spans="1:3" s="454" customFormat="1" x14ac:dyDescent="0.2">
      <c r="A264" s="1183" t="s">
        <v>1735</v>
      </c>
      <c r="B264" s="1183" t="s">
        <v>1735</v>
      </c>
      <c r="C264" s="1184">
        <v>7212</v>
      </c>
    </row>
    <row r="265" spans="1:3" s="454" customFormat="1" x14ac:dyDescent="0.2">
      <c r="A265" s="1183" t="s">
        <v>1736</v>
      </c>
      <c r="B265" s="1183" t="s">
        <v>1736</v>
      </c>
      <c r="C265" s="1184">
        <v>7461</v>
      </c>
    </row>
    <row r="266" spans="1:3" s="454" customFormat="1" x14ac:dyDescent="0.2">
      <c r="A266" s="1183" t="s">
        <v>1737</v>
      </c>
      <c r="B266" s="1183" t="s">
        <v>1737</v>
      </c>
      <c r="C266" s="1184">
        <v>7518</v>
      </c>
    </row>
    <row r="267" spans="1:3" s="454" customFormat="1" x14ac:dyDescent="0.2">
      <c r="A267" s="1183" t="s">
        <v>1738</v>
      </c>
      <c r="B267" s="1183" t="s">
        <v>1738</v>
      </c>
      <c r="C267" s="1184">
        <v>9185</v>
      </c>
    </row>
    <row r="268" spans="1:3" s="454" customFormat="1" x14ac:dyDescent="0.2">
      <c r="A268" s="1183" t="s">
        <v>1739</v>
      </c>
      <c r="B268" s="1183" t="s">
        <v>1739</v>
      </c>
      <c r="C268" s="1184">
        <v>9403</v>
      </c>
    </row>
    <row r="269" spans="1:3" s="454" customFormat="1" x14ac:dyDescent="0.2">
      <c r="A269" s="1183" t="s">
        <v>1740</v>
      </c>
      <c r="B269" s="1183" t="s">
        <v>1740</v>
      </c>
      <c r="C269" s="1184">
        <v>9569</v>
      </c>
    </row>
    <row r="270" spans="1:3" s="454" customFormat="1" x14ac:dyDescent="0.2">
      <c r="A270" s="1183" t="s">
        <v>1653</v>
      </c>
      <c r="B270" s="1183" t="s">
        <v>1653</v>
      </c>
      <c r="C270" s="1184">
        <v>3269</v>
      </c>
    </row>
    <row r="271" spans="1:3" s="454" customFormat="1" x14ac:dyDescent="0.2">
      <c r="A271" s="1183" t="s">
        <v>1654</v>
      </c>
      <c r="B271" s="1183" t="s">
        <v>1654</v>
      </c>
      <c r="C271" s="1184">
        <v>3779</v>
      </c>
    </row>
    <row r="272" spans="1:3" s="454" customFormat="1" x14ac:dyDescent="0.2">
      <c r="A272" s="1183" t="s">
        <v>1741</v>
      </c>
      <c r="B272" s="1183" t="s">
        <v>1741</v>
      </c>
      <c r="C272" s="1184">
        <v>3597</v>
      </c>
    </row>
    <row r="273" spans="1:3" s="454" customFormat="1" x14ac:dyDescent="0.2">
      <c r="A273" s="1183" t="s">
        <v>1655</v>
      </c>
      <c r="B273" s="1183" t="s">
        <v>1655</v>
      </c>
      <c r="C273" s="1184">
        <v>4246</v>
      </c>
    </row>
    <row r="274" spans="1:3" s="454" customFormat="1" x14ac:dyDescent="0.2">
      <c r="A274" s="1183" t="s">
        <v>1742</v>
      </c>
      <c r="B274" s="1183" t="s">
        <v>1742</v>
      </c>
      <c r="C274" s="1184">
        <v>4037</v>
      </c>
    </row>
    <row r="275" spans="1:3" s="454" customFormat="1" x14ac:dyDescent="0.2">
      <c r="A275" s="1183" t="s">
        <v>1656</v>
      </c>
      <c r="B275" s="1183" t="s">
        <v>1656</v>
      </c>
      <c r="C275" s="1184">
        <v>3537</v>
      </c>
    </row>
    <row r="276" spans="1:3" s="454" customFormat="1" x14ac:dyDescent="0.2">
      <c r="A276" s="1183" t="s">
        <v>1657</v>
      </c>
      <c r="B276" s="1183" t="s">
        <v>1657</v>
      </c>
      <c r="C276" s="1184">
        <v>4935</v>
      </c>
    </row>
    <row r="277" spans="1:3" s="454" customFormat="1" x14ac:dyDescent="0.2">
      <c r="A277" s="1183" t="s">
        <v>1743</v>
      </c>
      <c r="B277" s="1183" t="s">
        <v>1743</v>
      </c>
      <c r="C277" s="1184">
        <v>5993</v>
      </c>
    </row>
    <row r="278" spans="1:3" s="454" customFormat="1" x14ac:dyDescent="0.2">
      <c r="A278" s="1183" t="s">
        <v>1658</v>
      </c>
      <c r="B278" s="1183" t="s">
        <v>1658</v>
      </c>
      <c r="C278" s="1184">
        <v>4151</v>
      </c>
    </row>
    <row r="279" spans="1:3" s="454" customFormat="1" x14ac:dyDescent="0.2">
      <c r="A279" s="1183" t="s">
        <v>1659</v>
      </c>
      <c r="B279" s="1183" t="s">
        <v>1659</v>
      </c>
      <c r="C279" s="1184">
        <v>4171</v>
      </c>
    </row>
    <row r="280" spans="1:3" s="454" customFormat="1" x14ac:dyDescent="0.2">
      <c r="A280" s="1183" t="s">
        <v>1744</v>
      </c>
      <c r="B280" s="1183" t="s">
        <v>1744</v>
      </c>
      <c r="C280" s="1184">
        <v>4557</v>
      </c>
    </row>
    <row r="281" spans="1:3" s="454" customFormat="1" x14ac:dyDescent="0.2">
      <c r="A281" s="1183" t="s">
        <v>1660</v>
      </c>
      <c r="B281" s="1183" t="s">
        <v>1660</v>
      </c>
      <c r="C281" s="1184">
        <v>4621</v>
      </c>
    </row>
    <row r="282" spans="1:3" s="454" customFormat="1" x14ac:dyDescent="0.2">
      <c r="A282" s="1183" t="s">
        <v>1661</v>
      </c>
      <c r="B282" s="1183" t="s">
        <v>1661</v>
      </c>
      <c r="C282" s="1184">
        <v>4621</v>
      </c>
    </row>
    <row r="283" spans="1:3" s="454" customFormat="1" x14ac:dyDescent="0.2">
      <c r="A283" s="1183" t="s">
        <v>446</v>
      </c>
      <c r="B283" s="1183" t="s">
        <v>446</v>
      </c>
      <c r="C283" s="1184">
        <v>104</v>
      </c>
    </row>
    <row r="284" spans="1:3" s="454" customFormat="1" x14ac:dyDescent="0.2">
      <c r="A284" s="1183" t="s">
        <v>447</v>
      </c>
      <c r="B284" s="1183" t="s">
        <v>447</v>
      </c>
      <c r="C284" s="1184">
        <v>148</v>
      </c>
    </row>
    <row r="285" spans="1:3" s="454" customFormat="1" x14ac:dyDescent="0.2">
      <c r="A285" s="1183" t="s">
        <v>839</v>
      </c>
      <c r="B285" s="1183" t="s">
        <v>839</v>
      </c>
      <c r="C285" s="1184">
        <v>31</v>
      </c>
    </row>
    <row r="286" spans="1:3" s="454" customFormat="1" x14ac:dyDescent="0.2">
      <c r="A286" s="1183" t="s">
        <v>1417</v>
      </c>
      <c r="B286" s="1183" t="s">
        <v>1417</v>
      </c>
      <c r="C286" s="1184">
        <v>116</v>
      </c>
    </row>
    <row r="287" spans="1:3" s="454" customFormat="1" x14ac:dyDescent="0.2">
      <c r="A287" s="1183" t="s">
        <v>1418</v>
      </c>
      <c r="B287" s="1183" t="s">
        <v>1418</v>
      </c>
      <c r="C287" s="1184">
        <v>127</v>
      </c>
    </row>
    <row r="288" spans="1:3" s="454" customFormat="1" x14ac:dyDescent="0.2">
      <c r="A288" s="1183" t="s">
        <v>1372</v>
      </c>
      <c r="B288" s="1183" t="s">
        <v>1372</v>
      </c>
      <c r="C288" s="1184">
        <v>158</v>
      </c>
    </row>
    <row r="289" spans="1:3" s="454" customFormat="1" x14ac:dyDescent="0.2">
      <c r="A289" s="1183" t="s">
        <v>1373</v>
      </c>
      <c r="B289" s="1183" t="s">
        <v>1373</v>
      </c>
      <c r="C289" s="1184">
        <v>186</v>
      </c>
    </row>
    <row r="290" spans="1:3" s="454" customFormat="1" x14ac:dyDescent="0.2">
      <c r="A290" s="1183" t="s">
        <v>402</v>
      </c>
      <c r="B290" s="1183" t="s">
        <v>402</v>
      </c>
      <c r="C290" s="1184">
        <v>27</v>
      </c>
    </row>
    <row r="291" spans="1:3" s="454" customFormat="1" x14ac:dyDescent="0.2">
      <c r="A291" s="1183" t="s">
        <v>475</v>
      </c>
      <c r="B291" s="1183" t="s">
        <v>475</v>
      </c>
      <c r="C291" s="1184">
        <v>53</v>
      </c>
    </row>
    <row r="292" spans="1:3" s="454" customFormat="1" x14ac:dyDescent="0.2">
      <c r="A292" s="1183" t="s">
        <v>840</v>
      </c>
      <c r="B292" s="1183" t="s">
        <v>840</v>
      </c>
      <c r="C292" s="1184">
        <v>66</v>
      </c>
    </row>
    <row r="293" spans="1:3" s="454" customFormat="1" x14ac:dyDescent="0.2">
      <c r="A293" s="1183" t="s">
        <v>220</v>
      </c>
      <c r="B293" s="1183" t="s">
        <v>220</v>
      </c>
      <c r="C293" s="1184">
        <v>223</v>
      </c>
    </row>
    <row r="294" spans="1:3" s="454" customFormat="1" x14ac:dyDescent="0.2">
      <c r="A294" s="1183" t="s">
        <v>221</v>
      </c>
      <c r="B294" s="1183" t="s">
        <v>221</v>
      </c>
      <c r="C294" s="1184">
        <v>127</v>
      </c>
    </row>
    <row r="295" spans="1:3" s="454" customFormat="1" x14ac:dyDescent="0.2">
      <c r="A295" s="1183" t="s">
        <v>476</v>
      </c>
      <c r="B295" s="1183" t="s">
        <v>476</v>
      </c>
      <c r="C295" s="1184">
        <v>113</v>
      </c>
    </row>
    <row r="296" spans="1:3" s="454" customFormat="1" x14ac:dyDescent="0.2">
      <c r="A296" s="1183" t="s">
        <v>477</v>
      </c>
      <c r="B296" s="1183" t="s">
        <v>477</v>
      </c>
      <c r="C296" s="1184">
        <v>740</v>
      </c>
    </row>
    <row r="297" spans="1:3" s="454" customFormat="1" x14ac:dyDescent="0.2">
      <c r="A297" s="1183" t="s">
        <v>841</v>
      </c>
      <c r="B297" s="1183" t="s">
        <v>841</v>
      </c>
      <c r="C297" s="1184">
        <v>21</v>
      </c>
    </row>
    <row r="298" spans="1:3" s="454" customFormat="1" x14ac:dyDescent="0.2">
      <c r="A298" s="1183" t="s">
        <v>1745</v>
      </c>
      <c r="B298" s="1183" t="s">
        <v>1745</v>
      </c>
      <c r="C298" s="1184">
        <v>328</v>
      </c>
    </row>
    <row r="299" spans="1:3" s="454" customFormat="1" x14ac:dyDescent="0.2">
      <c r="A299" s="1183" t="s">
        <v>1662</v>
      </c>
      <c r="B299" s="1183" t="s">
        <v>1662</v>
      </c>
      <c r="C299" s="1184">
        <v>156</v>
      </c>
    </row>
    <row r="300" spans="1:3" s="454" customFormat="1" x14ac:dyDescent="0.2">
      <c r="A300" s="1183" t="s">
        <v>1663</v>
      </c>
      <c r="B300" s="1183" t="s">
        <v>1663</v>
      </c>
      <c r="C300" s="1184">
        <v>2021</v>
      </c>
    </row>
    <row r="301" spans="1:3" s="454" customFormat="1" x14ac:dyDescent="0.2">
      <c r="A301" s="1183" t="s">
        <v>572</v>
      </c>
      <c r="B301" s="1183" t="s">
        <v>572</v>
      </c>
      <c r="C301" s="1184">
        <v>1466</v>
      </c>
    </row>
    <row r="302" spans="1:3" s="454" customFormat="1" x14ac:dyDescent="0.2">
      <c r="A302" s="1183" t="s">
        <v>1664</v>
      </c>
      <c r="B302" s="1183" t="s">
        <v>1664</v>
      </c>
      <c r="C302" s="1184">
        <v>929</v>
      </c>
    </row>
    <row r="303" spans="1:3" s="454" customFormat="1" x14ac:dyDescent="0.2">
      <c r="A303" s="1183" t="s">
        <v>1665</v>
      </c>
      <c r="B303" s="1183" t="s">
        <v>1665</v>
      </c>
      <c r="C303" s="1184">
        <v>1381</v>
      </c>
    </row>
    <row r="304" spans="1:3" s="454" customFormat="1" x14ac:dyDescent="0.2">
      <c r="A304" s="1183" t="s">
        <v>1746</v>
      </c>
      <c r="B304" s="1183" t="s">
        <v>1746</v>
      </c>
      <c r="C304" s="1184">
        <v>2017</v>
      </c>
    </row>
    <row r="305" spans="1:3" s="454" customFormat="1" x14ac:dyDescent="0.2">
      <c r="A305" s="1183" t="s">
        <v>1666</v>
      </c>
      <c r="B305" s="1183" t="s">
        <v>1666</v>
      </c>
      <c r="C305" s="1184">
        <v>2101</v>
      </c>
    </row>
    <row r="306" spans="1:3" s="454" customFormat="1" x14ac:dyDescent="0.2">
      <c r="A306" s="1183" t="s">
        <v>1747</v>
      </c>
      <c r="B306" s="1183" t="s">
        <v>1747</v>
      </c>
      <c r="C306" s="1184">
        <v>395</v>
      </c>
    </row>
    <row r="307" spans="1:3" s="454" customFormat="1" x14ac:dyDescent="0.2">
      <c r="A307" s="1183" t="s">
        <v>1748</v>
      </c>
      <c r="B307" s="1183" t="s">
        <v>1748</v>
      </c>
      <c r="C307" s="1184">
        <v>16036</v>
      </c>
    </row>
    <row r="308" spans="1:3" s="454" customFormat="1" x14ac:dyDescent="0.2">
      <c r="A308" s="1183" t="s">
        <v>1749</v>
      </c>
      <c r="B308" s="1183" t="s">
        <v>1749</v>
      </c>
      <c r="C308" s="1184">
        <v>19235</v>
      </c>
    </row>
    <row r="309" spans="1:3" s="454" customFormat="1" x14ac:dyDescent="0.2">
      <c r="A309" s="1183" t="s">
        <v>1750</v>
      </c>
      <c r="B309" s="1183" t="s">
        <v>1750</v>
      </c>
      <c r="C309" s="1184">
        <v>22440</v>
      </c>
    </row>
    <row r="310" spans="1:3" s="454" customFormat="1" x14ac:dyDescent="0.2">
      <c r="A310" s="1183" t="s">
        <v>1751</v>
      </c>
      <c r="B310" s="1183" t="s">
        <v>1751</v>
      </c>
      <c r="C310" s="1184">
        <v>26985</v>
      </c>
    </row>
    <row r="311" spans="1:3" s="454" customFormat="1" x14ac:dyDescent="0.2">
      <c r="A311" s="1183" t="s">
        <v>1667</v>
      </c>
      <c r="B311" s="1183" t="s">
        <v>1667</v>
      </c>
      <c r="C311" s="1184">
        <v>15427</v>
      </c>
    </row>
    <row r="312" spans="1:3" s="454" customFormat="1" x14ac:dyDescent="0.2">
      <c r="A312" s="1183" t="s">
        <v>478</v>
      </c>
      <c r="B312" s="1183" t="s">
        <v>478</v>
      </c>
      <c r="C312" s="1184">
        <v>169</v>
      </c>
    </row>
    <row r="313" spans="1:3" s="454" customFormat="1" x14ac:dyDescent="0.2">
      <c r="A313" s="1183" t="s">
        <v>1752</v>
      </c>
      <c r="B313" s="1183" t="s">
        <v>1752</v>
      </c>
      <c r="C313" s="1184">
        <v>162</v>
      </c>
    </row>
    <row r="314" spans="1:3" s="454" customFormat="1" x14ac:dyDescent="0.2">
      <c r="A314" s="1183" t="s">
        <v>1374</v>
      </c>
      <c r="B314" s="1183" t="s">
        <v>1374</v>
      </c>
      <c r="C314" s="1184">
        <v>169</v>
      </c>
    </row>
    <row r="315" spans="1:3" s="454" customFormat="1" x14ac:dyDescent="0.2">
      <c r="A315" s="1183" t="s">
        <v>1753</v>
      </c>
      <c r="B315" s="1183" t="s">
        <v>1753</v>
      </c>
      <c r="C315" s="1184">
        <v>4228</v>
      </c>
    </row>
    <row r="316" spans="1:3" s="454" customFormat="1" x14ac:dyDescent="0.2">
      <c r="A316" s="1183" t="s">
        <v>1754</v>
      </c>
      <c r="B316" s="1183" t="s">
        <v>1754</v>
      </c>
      <c r="C316" s="1184">
        <v>5001</v>
      </c>
    </row>
    <row r="317" spans="1:3" s="454" customFormat="1" x14ac:dyDescent="0.2">
      <c r="A317" s="1183" t="s">
        <v>1668</v>
      </c>
      <c r="B317" s="1183" t="s">
        <v>1668</v>
      </c>
      <c r="C317" s="1184">
        <v>6174</v>
      </c>
    </row>
    <row r="318" spans="1:3" s="454" customFormat="1" x14ac:dyDescent="0.2">
      <c r="A318" s="1183" t="s">
        <v>1669</v>
      </c>
      <c r="B318" s="1183" t="s">
        <v>1669</v>
      </c>
      <c r="C318" s="1184">
        <v>9597</v>
      </c>
    </row>
    <row r="319" spans="1:3" s="454" customFormat="1" x14ac:dyDescent="0.2">
      <c r="A319" s="1183" t="s">
        <v>1755</v>
      </c>
      <c r="B319" s="1183" t="s">
        <v>1755</v>
      </c>
      <c r="C319" s="1184">
        <v>11215</v>
      </c>
    </row>
    <row r="320" spans="1:3" s="454" customFormat="1" x14ac:dyDescent="0.2">
      <c r="A320" s="1183" t="s">
        <v>1756</v>
      </c>
      <c r="B320" s="1183" t="s">
        <v>1756</v>
      </c>
      <c r="C320" s="1184">
        <v>12236</v>
      </c>
    </row>
    <row r="321" spans="1:3" s="454" customFormat="1" x14ac:dyDescent="0.2">
      <c r="A321" s="1183" t="s">
        <v>1757</v>
      </c>
      <c r="B321" s="1183" t="s">
        <v>1757</v>
      </c>
      <c r="C321" s="1184">
        <v>13457</v>
      </c>
    </row>
    <row r="322" spans="1:3" s="454" customFormat="1" x14ac:dyDescent="0.2">
      <c r="A322" s="1183" t="s">
        <v>1670</v>
      </c>
      <c r="B322" s="1183" t="s">
        <v>1670</v>
      </c>
      <c r="C322" s="1184">
        <v>13823</v>
      </c>
    </row>
    <row r="323" spans="1:3" s="454" customFormat="1" x14ac:dyDescent="0.2">
      <c r="A323" s="1183" t="s">
        <v>1758</v>
      </c>
      <c r="B323" s="1183" t="s">
        <v>1758</v>
      </c>
      <c r="C323" s="1184">
        <v>15906</v>
      </c>
    </row>
    <row r="324" spans="1:3" s="454" customFormat="1" x14ac:dyDescent="0.2">
      <c r="A324" s="1183" t="s">
        <v>1759</v>
      </c>
      <c r="B324" s="1183" t="s">
        <v>1759</v>
      </c>
      <c r="C324" s="1184">
        <v>5086</v>
      </c>
    </row>
    <row r="325" spans="1:3" s="454" customFormat="1" x14ac:dyDescent="0.2">
      <c r="A325" s="1183" t="s">
        <v>1760</v>
      </c>
      <c r="B325" s="1183" t="s">
        <v>1760</v>
      </c>
      <c r="C325" s="1184">
        <v>5949</v>
      </c>
    </row>
    <row r="326" spans="1:3" s="454" customFormat="1" x14ac:dyDescent="0.2">
      <c r="A326" s="1183" t="s">
        <v>1761</v>
      </c>
      <c r="B326" s="1183" t="s">
        <v>1761</v>
      </c>
      <c r="C326" s="1184">
        <v>6954</v>
      </c>
    </row>
    <row r="327" spans="1:3" s="454" customFormat="1" x14ac:dyDescent="0.2">
      <c r="A327" s="1183" t="s">
        <v>1671</v>
      </c>
      <c r="B327" s="1183" t="s">
        <v>1671</v>
      </c>
      <c r="C327" s="1184">
        <v>10150</v>
      </c>
    </row>
    <row r="328" spans="1:3" s="454" customFormat="1" x14ac:dyDescent="0.2">
      <c r="A328" s="1183" t="s">
        <v>1762</v>
      </c>
      <c r="B328" s="1183" t="s">
        <v>1762</v>
      </c>
      <c r="C328" s="1184">
        <v>11111</v>
      </c>
    </row>
    <row r="329" spans="1:3" s="454" customFormat="1" x14ac:dyDescent="0.2">
      <c r="A329" s="1183" t="s">
        <v>1763</v>
      </c>
      <c r="B329" s="1183" t="s">
        <v>1763</v>
      </c>
      <c r="C329" s="1184">
        <v>12062</v>
      </c>
    </row>
    <row r="330" spans="1:3" s="454" customFormat="1" x14ac:dyDescent="0.2">
      <c r="A330" s="1183" t="s">
        <v>1764</v>
      </c>
      <c r="B330" s="1183" t="s">
        <v>1764</v>
      </c>
      <c r="C330" s="1184">
        <v>13198</v>
      </c>
    </row>
    <row r="331" spans="1:3" s="454" customFormat="1" x14ac:dyDescent="0.2">
      <c r="A331" s="1183" t="s">
        <v>1765</v>
      </c>
      <c r="B331" s="1183" t="s">
        <v>1765</v>
      </c>
      <c r="C331" s="1184">
        <v>13435</v>
      </c>
    </row>
    <row r="332" spans="1:3" s="454" customFormat="1" x14ac:dyDescent="0.2">
      <c r="A332" s="1183" t="s">
        <v>1672</v>
      </c>
      <c r="B332" s="1183" t="s">
        <v>1672</v>
      </c>
      <c r="C332" s="1184">
        <v>14828</v>
      </c>
    </row>
    <row r="333" spans="1:3" s="454" customFormat="1" x14ac:dyDescent="0.2">
      <c r="A333" s="1183" t="s">
        <v>222</v>
      </c>
      <c r="B333" s="1183" t="s">
        <v>222</v>
      </c>
      <c r="C333" s="1184">
        <v>44</v>
      </c>
    </row>
    <row r="334" spans="1:3" s="454" customFormat="1" x14ac:dyDescent="0.2">
      <c r="A334" s="1183" t="s">
        <v>1375</v>
      </c>
      <c r="B334" s="1183" t="s">
        <v>1375</v>
      </c>
      <c r="C334" s="1184">
        <v>51</v>
      </c>
    </row>
    <row r="335" spans="1:3" s="454" customFormat="1" x14ac:dyDescent="0.2">
      <c r="A335" s="1183" t="s">
        <v>223</v>
      </c>
      <c r="B335" s="1183" t="s">
        <v>223</v>
      </c>
      <c r="C335" s="1184">
        <v>60</v>
      </c>
    </row>
    <row r="336" spans="1:3" s="454" customFormat="1" x14ac:dyDescent="0.2">
      <c r="A336" s="1183" t="s">
        <v>224</v>
      </c>
      <c r="B336" s="1183" t="s">
        <v>224</v>
      </c>
      <c r="C336" s="1184">
        <v>75</v>
      </c>
    </row>
    <row r="337" spans="1:3" s="454" customFormat="1" x14ac:dyDescent="0.2">
      <c r="A337" s="1183" t="s">
        <v>573</v>
      </c>
      <c r="B337" s="1183" t="s">
        <v>573</v>
      </c>
      <c r="C337" s="1184">
        <v>4571</v>
      </c>
    </row>
    <row r="338" spans="1:3" s="454" customFormat="1" x14ac:dyDescent="0.2">
      <c r="A338" s="1183" t="s">
        <v>574</v>
      </c>
      <c r="B338" s="1183" t="s">
        <v>574</v>
      </c>
      <c r="C338" s="1184">
        <v>5078</v>
      </c>
    </row>
    <row r="339" spans="1:3" s="454" customFormat="1" x14ac:dyDescent="0.2">
      <c r="A339" s="1183" t="s">
        <v>575</v>
      </c>
      <c r="B339" s="1183" t="s">
        <v>575</v>
      </c>
      <c r="C339" s="1184">
        <v>5078</v>
      </c>
    </row>
    <row r="340" spans="1:3" s="454" customFormat="1" x14ac:dyDescent="0.2">
      <c r="A340" s="1183" t="s">
        <v>576</v>
      </c>
      <c r="B340" s="1183" t="s">
        <v>576</v>
      </c>
      <c r="C340" s="1184">
        <v>5582</v>
      </c>
    </row>
    <row r="341" spans="1:3" s="454" customFormat="1" x14ac:dyDescent="0.2">
      <c r="A341" s="1183" t="s">
        <v>577</v>
      </c>
      <c r="B341" s="1183" t="s">
        <v>577</v>
      </c>
      <c r="C341" s="1184">
        <v>7546</v>
      </c>
    </row>
    <row r="342" spans="1:3" s="454" customFormat="1" x14ac:dyDescent="0.2">
      <c r="A342" s="1183" t="s">
        <v>578</v>
      </c>
      <c r="B342" s="1183" t="s">
        <v>578</v>
      </c>
      <c r="C342" s="1184">
        <v>8456</v>
      </c>
    </row>
    <row r="343" spans="1:3" s="454" customFormat="1" x14ac:dyDescent="0.2">
      <c r="A343" s="1183" t="s">
        <v>1673</v>
      </c>
      <c r="B343" s="1183" t="s">
        <v>1673</v>
      </c>
      <c r="C343" s="1184">
        <v>9660</v>
      </c>
    </row>
    <row r="344" spans="1:3" s="454" customFormat="1" x14ac:dyDescent="0.2">
      <c r="A344" s="1183" t="s">
        <v>1674</v>
      </c>
      <c r="B344" s="1183" t="s">
        <v>1674</v>
      </c>
      <c r="C344" s="1184">
        <v>10561</v>
      </c>
    </row>
    <row r="345" spans="1:3" s="454" customFormat="1" x14ac:dyDescent="0.2">
      <c r="A345" s="1183" t="s">
        <v>1675</v>
      </c>
      <c r="B345" s="1183" t="s">
        <v>1675</v>
      </c>
      <c r="C345" s="1184">
        <v>11468</v>
      </c>
    </row>
    <row r="346" spans="1:3" s="454" customFormat="1" x14ac:dyDescent="0.2">
      <c r="A346" s="1183" t="s">
        <v>1676</v>
      </c>
      <c r="B346" s="1183" t="s">
        <v>1676</v>
      </c>
      <c r="C346" s="1184">
        <v>12554</v>
      </c>
    </row>
    <row r="347" spans="1:3" s="454" customFormat="1" x14ac:dyDescent="0.2">
      <c r="A347" s="1183" t="s">
        <v>1677</v>
      </c>
      <c r="B347" s="1183" t="s">
        <v>1677</v>
      </c>
      <c r="C347" s="1184">
        <v>13569</v>
      </c>
    </row>
    <row r="348" spans="1:3" s="454" customFormat="1" x14ac:dyDescent="0.2">
      <c r="A348" s="1183" t="s">
        <v>1678</v>
      </c>
      <c r="B348" s="1183" t="s">
        <v>1678</v>
      </c>
      <c r="C348" s="1184">
        <v>14857</v>
      </c>
    </row>
    <row r="349" spans="1:3" s="454" customFormat="1" x14ac:dyDescent="0.2">
      <c r="A349" s="1183" t="s">
        <v>162</v>
      </c>
      <c r="B349" s="1183" t="s">
        <v>162</v>
      </c>
      <c r="C349" s="1184">
        <v>26</v>
      </c>
    </row>
    <row r="350" spans="1:3" s="454" customFormat="1" x14ac:dyDescent="0.2">
      <c r="A350" s="1183" t="s">
        <v>225</v>
      </c>
      <c r="B350" s="1183" t="s">
        <v>225</v>
      </c>
      <c r="C350" s="1184">
        <v>27</v>
      </c>
    </row>
    <row r="351" spans="1:3" s="454" customFormat="1" x14ac:dyDescent="0.2">
      <c r="A351" s="1183" t="s">
        <v>226</v>
      </c>
      <c r="B351" s="1183" t="s">
        <v>226</v>
      </c>
      <c r="C351" s="1184">
        <v>38</v>
      </c>
    </row>
    <row r="352" spans="1:3" s="454" customFormat="1" x14ac:dyDescent="0.2">
      <c r="A352" s="1183" t="s">
        <v>227</v>
      </c>
      <c r="B352" s="1183" t="s">
        <v>227</v>
      </c>
      <c r="C352" s="1184">
        <v>44</v>
      </c>
    </row>
    <row r="353" spans="1:3" s="454" customFormat="1" x14ac:dyDescent="0.2">
      <c r="A353" s="1183" t="s">
        <v>228</v>
      </c>
      <c r="B353" s="1183" t="s">
        <v>228</v>
      </c>
      <c r="C353" s="1184">
        <v>53</v>
      </c>
    </row>
    <row r="354" spans="1:3" s="454" customFormat="1" x14ac:dyDescent="0.2">
      <c r="A354" s="1183" t="s">
        <v>229</v>
      </c>
      <c r="B354" s="1183" t="s">
        <v>229</v>
      </c>
      <c r="C354" s="1184">
        <v>71</v>
      </c>
    </row>
    <row r="355" spans="1:3" s="454" customFormat="1" x14ac:dyDescent="0.2">
      <c r="A355" s="1183" t="s">
        <v>230</v>
      </c>
      <c r="B355" s="1183" t="s">
        <v>230</v>
      </c>
      <c r="C355" s="1184">
        <v>74</v>
      </c>
    </row>
    <row r="356" spans="1:3" s="454" customFormat="1" x14ac:dyDescent="0.2">
      <c r="A356" s="1183" t="s">
        <v>231</v>
      </c>
      <c r="B356" s="1183" t="s">
        <v>231</v>
      </c>
      <c r="C356" s="1184">
        <v>89</v>
      </c>
    </row>
    <row r="357" spans="1:3" s="454" customFormat="1" x14ac:dyDescent="0.2">
      <c r="A357" s="1183" t="s">
        <v>232</v>
      </c>
      <c r="B357" s="1183" t="s">
        <v>232</v>
      </c>
      <c r="C357" s="1184">
        <v>98</v>
      </c>
    </row>
    <row r="358" spans="1:3" s="454" customFormat="1" x14ac:dyDescent="0.2">
      <c r="A358" s="1183" t="s">
        <v>233</v>
      </c>
      <c r="B358" s="1183" t="s">
        <v>233</v>
      </c>
      <c r="C358" s="1184">
        <v>131</v>
      </c>
    </row>
    <row r="359" spans="1:3" s="454" customFormat="1" x14ac:dyDescent="0.2">
      <c r="A359" s="1183" t="s">
        <v>271</v>
      </c>
      <c r="B359" s="1183" t="s">
        <v>271</v>
      </c>
      <c r="C359" s="1184">
        <v>2260</v>
      </c>
    </row>
    <row r="360" spans="1:3" s="454" customFormat="1" x14ac:dyDescent="0.2">
      <c r="A360" s="1183" t="s">
        <v>1516</v>
      </c>
      <c r="B360" s="1183" t="s">
        <v>1516</v>
      </c>
      <c r="C360" s="1184">
        <v>2375</v>
      </c>
    </row>
    <row r="361" spans="1:3" s="454" customFormat="1" x14ac:dyDescent="0.2">
      <c r="A361" s="1183" t="s">
        <v>1679</v>
      </c>
      <c r="B361" s="1183" t="s">
        <v>1679</v>
      </c>
      <c r="C361" s="1184">
        <v>2612</v>
      </c>
    </row>
    <row r="362" spans="1:3" s="454" customFormat="1" x14ac:dyDescent="0.2">
      <c r="A362" s="1183" t="s">
        <v>272</v>
      </c>
      <c r="B362" s="1183" t="s">
        <v>272</v>
      </c>
      <c r="C362" s="1184">
        <v>2054</v>
      </c>
    </row>
    <row r="363" spans="1:3" s="454" customFormat="1" x14ac:dyDescent="0.2">
      <c r="A363" s="1183" t="s">
        <v>1515</v>
      </c>
      <c r="B363" s="1183" t="s">
        <v>1515</v>
      </c>
      <c r="C363" s="1184">
        <v>2155</v>
      </c>
    </row>
    <row r="364" spans="1:3" s="454" customFormat="1" x14ac:dyDescent="0.2">
      <c r="A364" s="1183" t="s">
        <v>579</v>
      </c>
      <c r="B364" s="1183" t="s">
        <v>579</v>
      </c>
      <c r="C364" s="1184">
        <v>2475</v>
      </c>
    </row>
    <row r="365" spans="1:3" s="454" customFormat="1" x14ac:dyDescent="0.2">
      <c r="A365" s="1183" t="s">
        <v>1529</v>
      </c>
      <c r="B365" s="1183" t="s">
        <v>1529</v>
      </c>
      <c r="C365" s="1184">
        <v>2475</v>
      </c>
    </row>
    <row r="366" spans="1:3" s="454" customFormat="1" x14ac:dyDescent="0.2">
      <c r="A366" s="1183" t="s">
        <v>580</v>
      </c>
      <c r="B366" s="1183" t="s">
        <v>580</v>
      </c>
      <c r="C366" s="1184">
        <v>2731</v>
      </c>
    </row>
    <row r="367" spans="1:3" s="454" customFormat="1" x14ac:dyDescent="0.2">
      <c r="A367" s="1183" t="s">
        <v>1530</v>
      </c>
      <c r="B367" s="1183" t="s">
        <v>1530</v>
      </c>
      <c r="C367" s="1184">
        <v>2731</v>
      </c>
    </row>
    <row r="368" spans="1:3" s="454" customFormat="1" x14ac:dyDescent="0.2">
      <c r="A368" s="1183" t="s">
        <v>581</v>
      </c>
      <c r="B368" s="1183" t="s">
        <v>581</v>
      </c>
      <c r="C368" s="1184">
        <v>3140</v>
      </c>
    </row>
    <row r="369" spans="1:3" s="454" customFormat="1" x14ac:dyDescent="0.2">
      <c r="A369" s="1183" t="s">
        <v>1531</v>
      </c>
      <c r="B369" s="1183" t="s">
        <v>1531</v>
      </c>
      <c r="C369" s="1184">
        <v>3140</v>
      </c>
    </row>
    <row r="370" spans="1:3" s="454" customFormat="1" x14ac:dyDescent="0.2">
      <c r="A370" s="1183" t="s">
        <v>582</v>
      </c>
      <c r="B370" s="1183" t="s">
        <v>582</v>
      </c>
      <c r="C370" s="1184">
        <v>1516</v>
      </c>
    </row>
    <row r="371" spans="1:3" s="454" customFormat="1" x14ac:dyDescent="0.2">
      <c r="A371" s="1183" t="s">
        <v>1525</v>
      </c>
      <c r="B371" s="1183" t="s">
        <v>1525</v>
      </c>
      <c r="C371" s="1184">
        <v>1516</v>
      </c>
    </row>
    <row r="372" spans="1:3" s="454" customFormat="1" x14ac:dyDescent="0.2">
      <c r="A372" s="1183" t="s">
        <v>583</v>
      </c>
      <c r="B372" s="1183" t="s">
        <v>583</v>
      </c>
      <c r="C372" s="1184">
        <v>1632</v>
      </c>
    </row>
    <row r="373" spans="1:3" s="454" customFormat="1" x14ac:dyDescent="0.2">
      <c r="A373" s="1183" t="s">
        <v>1526</v>
      </c>
      <c r="B373" s="1183" t="s">
        <v>1526</v>
      </c>
      <c r="C373" s="1184">
        <v>1632</v>
      </c>
    </row>
    <row r="374" spans="1:3" s="454" customFormat="1" x14ac:dyDescent="0.2">
      <c r="A374" s="1183" t="s">
        <v>584</v>
      </c>
      <c r="B374" s="1183" t="s">
        <v>584</v>
      </c>
      <c r="C374" s="1184">
        <v>1659</v>
      </c>
    </row>
    <row r="375" spans="1:3" s="454" customFormat="1" x14ac:dyDescent="0.2">
      <c r="A375" s="1183" t="s">
        <v>1527</v>
      </c>
      <c r="B375" s="1183" t="s">
        <v>1527</v>
      </c>
      <c r="C375" s="1184">
        <v>1659</v>
      </c>
    </row>
    <row r="376" spans="1:3" s="454" customFormat="1" x14ac:dyDescent="0.2">
      <c r="A376" s="1183" t="s">
        <v>585</v>
      </c>
      <c r="B376" s="1183" t="s">
        <v>585</v>
      </c>
      <c r="C376" s="1184">
        <v>2174</v>
      </c>
    </row>
    <row r="377" spans="1:3" s="454" customFormat="1" x14ac:dyDescent="0.2">
      <c r="A377" s="1183" t="s">
        <v>1528</v>
      </c>
      <c r="B377" s="1183" t="s">
        <v>1528</v>
      </c>
      <c r="C377" s="1184">
        <v>2174</v>
      </c>
    </row>
    <row r="378" spans="1:3" s="454" customFormat="1" x14ac:dyDescent="0.2">
      <c r="A378" s="1183" t="s">
        <v>995</v>
      </c>
      <c r="B378" s="1183" t="s">
        <v>995</v>
      </c>
      <c r="C378" s="1184">
        <v>2007</v>
      </c>
    </row>
    <row r="379" spans="1:3" s="454" customFormat="1" x14ac:dyDescent="0.2">
      <c r="A379" s="1183" t="s">
        <v>996</v>
      </c>
      <c r="B379" s="1183" t="s">
        <v>996</v>
      </c>
      <c r="C379" s="1184">
        <v>2056</v>
      </c>
    </row>
    <row r="380" spans="1:3" s="454" customFormat="1" x14ac:dyDescent="0.2">
      <c r="A380" s="1183" t="s">
        <v>997</v>
      </c>
      <c r="B380" s="1183" t="s">
        <v>997</v>
      </c>
      <c r="C380" s="1184">
        <v>2703</v>
      </c>
    </row>
    <row r="381" spans="1:3" s="454" customFormat="1" x14ac:dyDescent="0.2">
      <c r="A381" s="1183" t="s">
        <v>990</v>
      </c>
      <c r="B381" s="1183" t="s">
        <v>990</v>
      </c>
      <c r="C381" s="1184">
        <v>929</v>
      </c>
    </row>
    <row r="382" spans="1:3" s="454" customFormat="1" x14ac:dyDescent="0.2">
      <c r="A382" s="1183" t="s">
        <v>991</v>
      </c>
      <c r="B382" s="1183" t="s">
        <v>991</v>
      </c>
      <c r="C382" s="1184">
        <v>1175</v>
      </c>
    </row>
    <row r="383" spans="1:3" s="454" customFormat="1" x14ac:dyDescent="0.2">
      <c r="A383" s="1183" t="s">
        <v>992</v>
      </c>
      <c r="B383" s="1183" t="s">
        <v>992</v>
      </c>
      <c r="C383" s="1184">
        <v>1225</v>
      </c>
    </row>
    <row r="384" spans="1:3" s="454" customFormat="1" x14ac:dyDescent="0.2">
      <c r="A384" s="1183" t="s">
        <v>994</v>
      </c>
      <c r="B384" s="1183" t="s">
        <v>994</v>
      </c>
      <c r="C384" s="1184">
        <v>1760</v>
      </c>
    </row>
    <row r="385" spans="1:3" s="454" customFormat="1" x14ac:dyDescent="0.2">
      <c r="A385" s="1183" t="s">
        <v>1109</v>
      </c>
      <c r="B385" s="1183" t="s">
        <v>1109</v>
      </c>
      <c r="C385" s="1184">
        <v>2819</v>
      </c>
    </row>
    <row r="386" spans="1:3" s="454" customFormat="1" x14ac:dyDescent="0.2">
      <c r="A386" s="1183" t="s">
        <v>1549</v>
      </c>
      <c r="B386" s="1183" t="s">
        <v>1549</v>
      </c>
      <c r="C386" s="1184">
        <v>2007</v>
      </c>
    </row>
    <row r="387" spans="1:3" s="454" customFormat="1" x14ac:dyDescent="0.2">
      <c r="A387" s="1183" t="s">
        <v>1110</v>
      </c>
      <c r="B387" s="1183" t="s">
        <v>1110</v>
      </c>
      <c r="C387" s="1184">
        <v>2932</v>
      </c>
    </row>
    <row r="388" spans="1:3" s="454" customFormat="1" x14ac:dyDescent="0.2">
      <c r="A388" s="1183" t="s">
        <v>1550</v>
      </c>
      <c r="B388" s="1183" t="s">
        <v>1550</v>
      </c>
      <c r="C388" s="1184">
        <v>2262</v>
      </c>
    </row>
    <row r="389" spans="1:3" s="454" customFormat="1" x14ac:dyDescent="0.2">
      <c r="A389" s="1183" t="s">
        <v>1111</v>
      </c>
      <c r="B389" s="1183" t="s">
        <v>1111</v>
      </c>
      <c r="C389" s="1184">
        <v>3164</v>
      </c>
    </row>
    <row r="390" spans="1:3" s="454" customFormat="1" x14ac:dyDescent="0.2">
      <c r="A390" s="1183" t="s">
        <v>1551</v>
      </c>
      <c r="B390" s="1183" t="s">
        <v>1551</v>
      </c>
      <c r="C390" s="1184">
        <v>2703</v>
      </c>
    </row>
    <row r="391" spans="1:3" s="454" customFormat="1" x14ac:dyDescent="0.2">
      <c r="A391" s="1183" t="s">
        <v>1545</v>
      </c>
      <c r="B391" s="1183" t="s">
        <v>1545</v>
      </c>
      <c r="C391" s="1184">
        <v>1051</v>
      </c>
    </row>
    <row r="392" spans="1:3" s="454" customFormat="1" x14ac:dyDescent="0.2">
      <c r="A392" s="1183" t="s">
        <v>1546</v>
      </c>
      <c r="B392" s="1183" t="s">
        <v>1546</v>
      </c>
      <c r="C392" s="1184">
        <v>1175</v>
      </c>
    </row>
    <row r="393" spans="1:3" s="454" customFormat="1" x14ac:dyDescent="0.2">
      <c r="A393" s="1183" t="s">
        <v>1547</v>
      </c>
      <c r="B393" s="1183" t="s">
        <v>1547</v>
      </c>
      <c r="C393" s="1184">
        <v>1225</v>
      </c>
    </row>
    <row r="394" spans="1:3" s="454" customFormat="1" x14ac:dyDescent="0.2">
      <c r="A394" s="1183" t="s">
        <v>1108</v>
      </c>
      <c r="B394" s="1183" t="s">
        <v>1108</v>
      </c>
      <c r="C394" s="1184">
        <v>2436</v>
      </c>
    </row>
    <row r="395" spans="1:3" s="454" customFormat="1" x14ac:dyDescent="0.2">
      <c r="A395" s="1183" t="s">
        <v>1548</v>
      </c>
      <c r="B395" s="1183" t="s">
        <v>1548</v>
      </c>
      <c r="C395" s="1184">
        <v>1760</v>
      </c>
    </row>
    <row r="396" spans="1:3" s="454" customFormat="1" x14ac:dyDescent="0.2">
      <c r="A396" s="1183" t="s">
        <v>999</v>
      </c>
      <c r="B396" s="1183" t="s">
        <v>999</v>
      </c>
      <c r="C396" s="1184">
        <v>2248</v>
      </c>
    </row>
    <row r="397" spans="1:3" s="454" customFormat="1" x14ac:dyDescent="0.2">
      <c r="A397" s="1183" t="s">
        <v>1000</v>
      </c>
      <c r="B397" s="1183" t="s">
        <v>1000</v>
      </c>
      <c r="C397" s="1184">
        <v>2298</v>
      </c>
    </row>
    <row r="398" spans="1:3" s="454" customFormat="1" x14ac:dyDescent="0.2">
      <c r="A398" s="1183" t="s">
        <v>1001</v>
      </c>
      <c r="B398" s="1183" t="s">
        <v>1001</v>
      </c>
      <c r="C398" s="1184">
        <v>2494</v>
      </c>
    </row>
    <row r="399" spans="1:3" s="454" customFormat="1" x14ac:dyDescent="0.2">
      <c r="A399" s="1183" t="s">
        <v>998</v>
      </c>
      <c r="B399" s="1183" t="s">
        <v>998</v>
      </c>
      <c r="C399" s="1184">
        <v>1906</v>
      </c>
    </row>
    <row r="400" spans="1:3" s="454" customFormat="1" x14ac:dyDescent="0.2">
      <c r="A400" s="1183" t="s">
        <v>1558</v>
      </c>
      <c r="B400" s="1183" t="s">
        <v>1558</v>
      </c>
      <c r="C400" s="1184">
        <v>2248</v>
      </c>
    </row>
    <row r="401" spans="1:3" s="454" customFormat="1" x14ac:dyDescent="0.2">
      <c r="A401" s="1183" t="s">
        <v>1559</v>
      </c>
      <c r="B401" s="1183" t="s">
        <v>1559</v>
      </c>
      <c r="C401" s="1184">
        <v>2298</v>
      </c>
    </row>
    <row r="402" spans="1:3" s="454" customFormat="1" x14ac:dyDescent="0.2">
      <c r="A402" s="1183" t="s">
        <v>1560</v>
      </c>
      <c r="B402" s="1183" t="s">
        <v>1560</v>
      </c>
      <c r="C402" s="1184">
        <v>2494</v>
      </c>
    </row>
    <row r="403" spans="1:3" s="454" customFormat="1" x14ac:dyDescent="0.2">
      <c r="A403" s="1183" t="s">
        <v>1557</v>
      </c>
      <c r="B403" s="1183" t="s">
        <v>1557</v>
      </c>
      <c r="C403" s="1184">
        <v>1906</v>
      </c>
    </row>
    <row r="404" spans="1:3" s="454" customFormat="1" x14ac:dyDescent="0.2">
      <c r="A404" s="1183" t="s">
        <v>273</v>
      </c>
      <c r="B404" s="1183" t="s">
        <v>273</v>
      </c>
      <c r="C404" s="1184">
        <v>1062</v>
      </c>
    </row>
    <row r="405" spans="1:3" s="454" customFormat="1" x14ac:dyDescent="0.2">
      <c r="A405" s="1183" t="s">
        <v>379</v>
      </c>
      <c r="B405" s="1183" t="s">
        <v>379</v>
      </c>
      <c r="C405" s="1184">
        <v>1760</v>
      </c>
    </row>
    <row r="406" spans="1:3" s="454" customFormat="1" x14ac:dyDescent="0.2">
      <c r="A406" s="1183" t="s">
        <v>377</v>
      </c>
      <c r="B406" s="1183" t="s">
        <v>377</v>
      </c>
      <c r="C406" s="1184">
        <v>1956</v>
      </c>
    </row>
    <row r="407" spans="1:3" s="454" customFormat="1" x14ac:dyDescent="0.2">
      <c r="A407" s="1183" t="s">
        <v>378</v>
      </c>
      <c r="B407" s="1183" t="s">
        <v>378</v>
      </c>
      <c r="C407" s="1184">
        <v>1564</v>
      </c>
    </row>
    <row r="408" spans="1:3" s="454" customFormat="1" x14ac:dyDescent="0.2">
      <c r="A408" s="1183" t="s">
        <v>274</v>
      </c>
      <c r="B408" s="1183" t="s">
        <v>274</v>
      </c>
      <c r="C408" s="1184">
        <v>2199</v>
      </c>
    </row>
    <row r="409" spans="1:3" s="454" customFormat="1" x14ac:dyDescent="0.2">
      <c r="A409" s="1183" t="s">
        <v>1540</v>
      </c>
      <c r="B409" s="1183" t="s">
        <v>1540</v>
      </c>
      <c r="C409" s="1184">
        <v>2264</v>
      </c>
    </row>
    <row r="410" spans="1:3" s="454" customFormat="1" x14ac:dyDescent="0.2">
      <c r="A410" s="1183" t="s">
        <v>275</v>
      </c>
      <c r="B410" s="1183" t="s">
        <v>275</v>
      </c>
      <c r="C410" s="1184">
        <v>2544</v>
      </c>
    </row>
    <row r="411" spans="1:3" s="454" customFormat="1" x14ac:dyDescent="0.2">
      <c r="A411" s="1183" t="s">
        <v>276</v>
      </c>
      <c r="B411" s="1183" t="s">
        <v>276</v>
      </c>
      <c r="C411" s="1184">
        <v>3129</v>
      </c>
    </row>
    <row r="412" spans="1:3" s="454" customFormat="1" x14ac:dyDescent="0.2">
      <c r="A412" s="1183" t="s">
        <v>355</v>
      </c>
      <c r="B412" s="1183" t="s">
        <v>355</v>
      </c>
      <c r="C412" s="1184">
        <v>771</v>
      </c>
    </row>
    <row r="413" spans="1:3" s="454" customFormat="1" x14ac:dyDescent="0.2">
      <c r="A413" s="1183" t="s">
        <v>356</v>
      </c>
      <c r="B413" s="1183" t="s">
        <v>356</v>
      </c>
      <c r="C413" s="1184">
        <v>873</v>
      </c>
    </row>
    <row r="414" spans="1:3" s="454" customFormat="1" x14ac:dyDescent="0.2">
      <c r="A414" s="1183" t="s">
        <v>357</v>
      </c>
      <c r="B414" s="1183" t="s">
        <v>357</v>
      </c>
      <c r="C414" s="1184">
        <v>976</v>
      </c>
    </row>
    <row r="415" spans="1:3" s="454" customFormat="1" x14ac:dyDescent="0.2">
      <c r="A415" s="1183" t="s">
        <v>358</v>
      </c>
      <c r="B415" s="1183" t="s">
        <v>358</v>
      </c>
      <c r="C415" s="1184">
        <v>1079</v>
      </c>
    </row>
    <row r="416" spans="1:3" s="454" customFormat="1" x14ac:dyDescent="0.2">
      <c r="A416" s="1183" t="s">
        <v>277</v>
      </c>
      <c r="B416" s="1183" t="s">
        <v>277</v>
      </c>
      <c r="C416" s="1184">
        <v>974</v>
      </c>
    </row>
    <row r="417" spans="1:3" s="454" customFormat="1" x14ac:dyDescent="0.2">
      <c r="A417" s="1183" t="s">
        <v>1541</v>
      </c>
      <c r="B417" s="1183" t="s">
        <v>1541</v>
      </c>
      <c r="C417" s="1184">
        <v>974</v>
      </c>
    </row>
    <row r="418" spans="1:3" s="454" customFormat="1" x14ac:dyDescent="0.2">
      <c r="A418" s="1183" t="s">
        <v>278</v>
      </c>
      <c r="B418" s="1183" t="s">
        <v>278</v>
      </c>
      <c r="C418" s="1184">
        <v>1027</v>
      </c>
    </row>
    <row r="419" spans="1:3" s="454" customFormat="1" x14ac:dyDescent="0.2">
      <c r="A419" s="1183" t="s">
        <v>1542</v>
      </c>
      <c r="B419" s="1183" t="s">
        <v>1542</v>
      </c>
      <c r="C419" s="1184">
        <v>1027</v>
      </c>
    </row>
    <row r="420" spans="1:3" s="454" customFormat="1" x14ac:dyDescent="0.2">
      <c r="A420" s="1183" t="s">
        <v>279</v>
      </c>
      <c r="B420" s="1183" t="s">
        <v>279</v>
      </c>
      <c r="C420" s="1184">
        <v>1175</v>
      </c>
    </row>
    <row r="421" spans="1:3" s="454" customFormat="1" x14ac:dyDescent="0.2">
      <c r="A421" s="1183" t="s">
        <v>1543</v>
      </c>
      <c r="B421" s="1183" t="s">
        <v>1543</v>
      </c>
      <c r="C421" s="1184">
        <v>1175</v>
      </c>
    </row>
    <row r="422" spans="1:3" s="454" customFormat="1" x14ac:dyDescent="0.2">
      <c r="A422" s="1183" t="s">
        <v>280</v>
      </c>
      <c r="B422" s="1183" t="s">
        <v>280</v>
      </c>
      <c r="C422" s="1184">
        <v>1225</v>
      </c>
    </row>
    <row r="423" spans="1:3" s="454" customFormat="1" x14ac:dyDescent="0.2">
      <c r="A423" s="1183" t="s">
        <v>1544</v>
      </c>
      <c r="B423" s="1183" t="s">
        <v>1544</v>
      </c>
      <c r="C423" s="1184">
        <v>1225</v>
      </c>
    </row>
    <row r="424" spans="1:3" s="454" customFormat="1" x14ac:dyDescent="0.2">
      <c r="A424" s="1183" t="s">
        <v>281</v>
      </c>
      <c r="B424" s="1183" t="s">
        <v>281</v>
      </c>
      <c r="C424" s="1184">
        <v>2363</v>
      </c>
    </row>
    <row r="425" spans="1:3" s="454" customFormat="1" x14ac:dyDescent="0.2">
      <c r="A425" s="1183" t="s">
        <v>282</v>
      </c>
      <c r="B425" s="1183" t="s">
        <v>282</v>
      </c>
      <c r="C425" s="1184">
        <v>2466</v>
      </c>
    </row>
    <row r="426" spans="1:3" s="454" customFormat="1" x14ac:dyDescent="0.2">
      <c r="A426" s="1183" t="s">
        <v>283</v>
      </c>
      <c r="B426" s="1183" t="s">
        <v>283</v>
      </c>
      <c r="C426" s="1184">
        <v>1235</v>
      </c>
    </row>
    <row r="427" spans="1:3" s="454" customFormat="1" x14ac:dyDescent="0.2">
      <c r="A427" s="1183" t="s">
        <v>1564</v>
      </c>
      <c r="B427" s="1183" t="s">
        <v>1564</v>
      </c>
      <c r="C427" s="1184">
        <v>1235</v>
      </c>
    </row>
    <row r="428" spans="1:3" s="454" customFormat="1" x14ac:dyDescent="0.2">
      <c r="A428" s="1183" t="s">
        <v>284</v>
      </c>
      <c r="B428" s="1183" t="s">
        <v>284</v>
      </c>
      <c r="C428" s="1184">
        <v>1384</v>
      </c>
    </row>
    <row r="429" spans="1:3" s="454" customFormat="1" x14ac:dyDescent="0.2">
      <c r="A429" s="1183" t="s">
        <v>1565</v>
      </c>
      <c r="B429" s="1183" t="s">
        <v>1565</v>
      </c>
      <c r="C429" s="1184">
        <v>1384</v>
      </c>
    </row>
    <row r="430" spans="1:3" s="454" customFormat="1" x14ac:dyDescent="0.2">
      <c r="A430" s="1183" t="s">
        <v>285</v>
      </c>
      <c r="B430" s="1183" t="s">
        <v>285</v>
      </c>
      <c r="C430" s="1184">
        <v>1436</v>
      </c>
    </row>
    <row r="431" spans="1:3" s="454" customFormat="1" x14ac:dyDescent="0.2">
      <c r="A431" s="1183" t="s">
        <v>1566</v>
      </c>
      <c r="B431" s="1183" t="s">
        <v>1566</v>
      </c>
      <c r="C431" s="1184">
        <v>1436</v>
      </c>
    </row>
    <row r="432" spans="1:3" s="454" customFormat="1" x14ac:dyDescent="0.2">
      <c r="A432" s="1183" t="s">
        <v>286</v>
      </c>
      <c r="B432" s="1183" t="s">
        <v>286</v>
      </c>
      <c r="C432" s="1184">
        <v>2054</v>
      </c>
    </row>
    <row r="433" spans="1:3" s="454" customFormat="1" x14ac:dyDescent="0.2">
      <c r="A433" s="1183" t="s">
        <v>1117</v>
      </c>
      <c r="B433" s="1183" t="s">
        <v>1117</v>
      </c>
      <c r="C433" s="1184">
        <v>2483</v>
      </c>
    </row>
    <row r="434" spans="1:3" s="454" customFormat="1" x14ac:dyDescent="0.2">
      <c r="A434" s="1183" t="s">
        <v>1118</v>
      </c>
      <c r="B434" s="1183" t="s">
        <v>1118</v>
      </c>
      <c r="C434" s="1184">
        <v>2589</v>
      </c>
    </row>
    <row r="435" spans="1:3" s="454" customFormat="1" x14ac:dyDescent="0.2">
      <c r="A435" s="1183" t="s">
        <v>1119</v>
      </c>
      <c r="B435" s="1183" t="s">
        <v>1119</v>
      </c>
      <c r="C435" s="1184">
        <v>2849</v>
      </c>
    </row>
    <row r="436" spans="1:3" s="454" customFormat="1" x14ac:dyDescent="0.2">
      <c r="A436" s="1183" t="s">
        <v>1116</v>
      </c>
      <c r="B436" s="1183" t="s">
        <v>1116</v>
      </c>
      <c r="C436" s="1184">
        <v>2157</v>
      </c>
    </row>
    <row r="437" spans="1:3" s="454" customFormat="1" x14ac:dyDescent="0.2">
      <c r="A437" s="1183" t="s">
        <v>305</v>
      </c>
      <c r="B437" s="1183" t="s">
        <v>305</v>
      </c>
      <c r="C437" s="1184">
        <v>771</v>
      </c>
    </row>
    <row r="438" spans="1:3" s="454" customFormat="1" x14ac:dyDescent="0.2">
      <c r="A438" s="1183" t="s">
        <v>306</v>
      </c>
      <c r="B438" s="1183" t="s">
        <v>306</v>
      </c>
      <c r="C438" s="1184">
        <v>873</v>
      </c>
    </row>
    <row r="439" spans="1:3" s="454" customFormat="1" x14ac:dyDescent="0.2">
      <c r="A439" s="1183" t="s">
        <v>307</v>
      </c>
      <c r="B439" s="1183" t="s">
        <v>307</v>
      </c>
      <c r="C439" s="1184">
        <v>1541</v>
      </c>
    </row>
    <row r="440" spans="1:3" s="454" customFormat="1" x14ac:dyDescent="0.2">
      <c r="A440" s="1183" t="s">
        <v>308</v>
      </c>
      <c r="B440" s="1183" t="s">
        <v>308</v>
      </c>
      <c r="C440" s="1184">
        <v>1696</v>
      </c>
    </row>
    <row r="441" spans="1:3" s="454" customFormat="1" x14ac:dyDescent="0.2">
      <c r="A441" s="1183" t="s">
        <v>916</v>
      </c>
      <c r="B441" s="1183" t="s">
        <v>916</v>
      </c>
      <c r="C441" s="1184">
        <v>1852</v>
      </c>
    </row>
    <row r="442" spans="1:3" s="454" customFormat="1" x14ac:dyDescent="0.2">
      <c r="A442" s="1183" t="s">
        <v>917</v>
      </c>
      <c r="B442" s="1183" t="s">
        <v>917</v>
      </c>
      <c r="C442" s="1184">
        <v>1905</v>
      </c>
    </row>
    <row r="443" spans="1:3" s="454" customFormat="1" x14ac:dyDescent="0.2">
      <c r="A443" s="1183" t="s">
        <v>913</v>
      </c>
      <c r="B443" s="1183" t="s">
        <v>913</v>
      </c>
      <c r="C443" s="1184">
        <v>1548</v>
      </c>
    </row>
    <row r="444" spans="1:3" s="454" customFormat="1" x14ac:dyDescent="0.2">
      <c r="A444" s="1183" t="s">
        <v>914</v>
      </c>
      <c r="B444" s="1183" t="s">
        <v>914</v>
      </c>
      <c r="C444" s="1184">
        <v>1576</v>
      </c>
    </row>
    <row r="445" spans="1:3" s="454" customFormat="1" x14ac:dyDescent="0.2">
      <c r="A445" s="1183" t="s">
        <v>915</v>
      </c>
      <c r="B445" s="1183" t="s">
        <v>915</v>
      </c>
      <c r="C445" s="1184">
        <v>1819</v>
      </c>
    </row>
    <row r="446" spans="1:3" s="454" customFormat="1" x14ac:dyDescent="0.2">
      <c r="A446" s="1183" t="s">
        <v>649</v>
      </c>
      <c r="B446" s="1183" t="s">
        <v>649</v>
      </c>
      <c r="C446" s="1184">
        <v>2175</v>
      </c>
    </row>
    <row r="447" spans="1:3" s="454" customFormat="1" x14ac:dyDescent="0.2">
      <c r="A447" s="1183" t="s">
        <v>650</v>
      </c>
      <c r="B447" s="1183" t="s">
        <v>650</v>
      </c>
      <c r="C447" s="1184">
        <v>2196</v>
      </c>
    </row>
    <row r="448" spans="1:3" s="454" customFormat="1" x14ac:dyDescent="0.2">
      <c r="A448" s="1183" t="s">
        <v>651</v>
      </c>
      <c r="B448" s="1183" t="s">
        <v>651</v>
      </c>
      <c r="C448" s="1184">
        <v>1627</v>
      </c>
    </row>
    <row r="449" spans="1:3" s="454" customFormat="1" x14ac:dyDescent="0.2">
      <c r="A449" s="1183" t="s">
        <v>652</v>
      </c>
      <c r="B449" s="1183" t="s">
        <v>652</v>
      </c>
      <c r="C449" s="1184">
        <v>1850</v>
      </c>
    </row>
    <row r="450" spans="1:3" s="454" customFormat="1" x14ac:dyDescent="0.2">
      <c r="A450" s="1183" t="s">
        <v>653</v>
      </c>
      <c r="B450" s="1183" t="s">
        <v>653</v>
      </c>
      <c r="C450" s="1184">
        <v>2047</v>
      </c>
    </row>
    <row r="451" spans="1:3" s="454" customFormat="1" x14ac:dyDescent="0.2">
      <c r="A451" s="1183" t="s">
        <v>768</v>
      </c>
      <c r="B451" s="1183" t="s">
        <v>768</v>
      </c>
      <c r="C451" s="1184">
        <v>523</v>
      </c>
    </row>
    <row r="452" spans="1:3" s="454" customFormat="1" x14ac:dyDescent="0.2">
      <c r="A452" s="1183" t="s">
        <v>769</v>
      </c>
      <c r="B452" s="1183" t="s">
        <v>769</v>
      </c>
      <c r="C452" s="1184">
        <v>527</v>
      </c>
    </row>
    <row r="453" spans="1:3" s="454" customFormat="1" x14ac:dyDescent="0.2">
      <c r="A453" s="1183" t="s">
        <v>770</v>
      </c>
      <c r="B453" s="1183" t="s">
        <v>770</v>
      </c>
      <c r="C453" s="1184">
        <v>622</v>
      </c>
    </row>
    <row r="454" spans="1:3" s="454" customFormat="1" x14ac:dyDescent="0.2">
      <c r="A454" s="1183" t="s">
        <v>771</v>
      </c>
      <c r="B454" s="1183" t="s">
        <v>771</v>
      </c>
      <c r="C454" s="1184">
        <v>793</v>
      </c>
    </row>
    <row r="455" spans="1:3" s="454" customFormat="1" x14ac:dyDescent="0.2">
      <c r="A455" s="1183" t="s">
        <v>982</v>
      </c>
      <c r="B455" s="1183" t="s">
        <v>982</v>
      </c>
      <c r="C455" s="1184">
        <v>502</v>
      </c>
    </row>
    <row r="456" spans="1:3" s="454" customFormat="1" x14ac:dyDescent="0.2">
      <c r="A456" s="1183" t="s">
        <v>984</v>
      </c>
      <c r="B456" s="1183" t="s">
        <v>984</v>
      </c>
      <c r="C456" s="1184">
        <v>535</v>
      </c>
    </row>
    <row r="457" spans="1:3" s="454" customFormat="1" x14ac:dyDescent="0.2">
      <c r="A457" s="1183" t="s">
        <v>986</v>
      </c>
      <c r="B457" s="1183" t="s">
        <v>986</v>
      </c>
      <c r="C457" s="1184">
        <v>584</v>
      </c>
    </row>
    <row r="458" spans="1:3" s="454" customFormat="1" x14ac:dyDescent="0.2">
      <c r="A458" s="1183" t="s">
        <v>1064</v>
      </c>
      <c r="B458" s="1183" t="s">
        <v>1064</v>
      </c>
      <c r="C458" s="1184">
        <v>1366</v>
      </c>
    </row>
    <row r="459" spans="1:3" s="454" customFormat="1" x14ac:dyDescent="0.2">
      <c r="A459" s="1183" t="s">
        <v>1066</v>
      </c>
      <c r="B459" s="1183" t="s">
        <v>1066</v>
      </c>
      <c r="C459" s="1184">
        <v>1393</v>
      </c>
    </row>
    <row r="460" spans="1:3" s="454" customFormat="1" x14ac:dyDescent="0.2">
      <c r="A460" s="1183" t="s">
        <v>1068</v>
      </c>
      <c r="B460" s="1183" t="s">
        <v>1068</v>
      </c>
      <c r="C460" s="1184">
        <v>1403</v>
      </c>
    </row>
    <row r="461" spans="1:3" s="454" customFormat="1" x14ac:dyDescent="0.2">
      <c r="A461" s="1183" t="s">
        <v>1680</v>
      </c>
      <c r="B461" s="1183" t="s">
        <v>1680</v>
      </c>
      <c r="C461" s="1184">
        <v>1042</v>
      </c>
    </row>
    <row r="462" spans="1:3" s="454" customFormat="1" x14ac:dyDescent="0.2">
      <c r="A462" s="1183" t="s">
        <v>842</v>
      </c>
      <c r="B462" s="1183" t="s">
        <v>842</v>
      </c>
      <c r="C462" s="1184">
        <v>1042</v>
      </c>
    </row>
    <row r="463" spans="1:3" s="454" customFormat="1" x14ac:dyDescent="0.2">
      <c r="A463" s="1183" t="s">
        <v>843</v>
      </c>
      <c r="B463" s="1183" t="s">
        <v>843</v>
      </c>
      <c r="C463" s="1184">
        <v>877</v>
      </c>
    </row>
    <row r="464" spans="1:3" s="454" customFormat="1" x14ac:dyDescent="0.2">
      <c r="A464" s="1183" t="s">
        <v>1681</v>
      </c>
      <c r="B464" s="1183" t="s">
        <v>1681</v>
      </c>
      <c r="C464" s="1184">
        <v>1169</v>
      </c>
    </row>
    <row r="465" spans="1:3" s="454" customFormat="1" x14ac:dyDescent="0.2">
      <c r="A465" s="1183" t="s">
        <v>844</v>
      </c>
      <c r="B465" s="1183" t="s">
        <v>844</v>
      </c>
      <c r="C465" s="1184">
        <v>1169</v>
      </c>
    </row>
    <row r="466" spans="1:3" s="454" customFormat="1" x14ac:dyDescent="0.2">
      <c r="A466" s="1183" t="s">
        <v>845</v>
      </c>
      <c r="B466" s="1183" t="s">
        <v>845</v>
      </c>
      <c r="C466" s="1184">
        <v>980</v>
      </c>
    </row>
    <row r="467" spans="1:3" s="454" customFormat="1" x14ac:dyDescent="0.2">
      <c r="A467" s="1183" t="s">
        <v>1682</v>
      </c>
      <c r="B467" s="1183" t="s">
        <v>1682</v>
      </c>
      <c r="C467" s="1184">
        <v>2154</v>
      </c>
    </row>
    <row r="468" spans="1:3" s="454" customFormat="1" x14ac:dyDescent="0.2">
      <c r="A468" s="1183" t="s">
        <v>1039</v>
      </c>
      <c r="B468" s="1183" t="s">
        <v>1039</v>
      </c>
      <c r="C468" s="1184">
        <v>2154</v>
      </c>
    </row>
    <row r="469" spans="1:3" s="454" customFormat="1" x14ac:dyDescent="0.2">
      <c r="A469" s="1183" t="s">
        <v>1038</v>
      </c>
      <c r="B469" s="1183" t="s">
        <v>1038</v>
      </c>
      <c r="C469" s="1184">
        <v>1812</v>
      </c>
    </row>
    <row r="470" spans="1:3" s="454" customFormat="1" x14ac:dyDescent="0.2">
      <c r="A470" s="1183" t="s">
        <v>1072</v>
      </c>
      <c r="B470" s="1183" t="s">
        <v>1072</v>
      </c>
      <c r="C470" s="1184"/>
    </row>
    <row r="471" spans="1:3" s="454" customFormat="1" x14ac:dyDescent="0.2">
      <c r="A471" s="1183" t="s">
        <v>1073</v>
      </c>
      <c r="B471" s="1183" t="s">
        <v>1073</v>
      </c>
      <c r="C471" s="1184"/>
    </row>
    <row r="472" spans="1:3" s="454" customFormat="1" x14ac:dyDescent="0.2">
      <c r="A472" s="1183" t="s">
        <v>1076</v>
      </c>
      <c r="B472" s="1183" t="s">
        <v>1076</v>
      </c>
      <c r="C472" s="1184"/>
    </row>
    <row r="473" spans="1:3" s="454" customFormat="1" x14ac:dyDescent="0.2">
      <c r="A473" s="1183" t="s">
        <v>1078</v>
      </c>
      <c r="B473" s="1183" t="s">
        <v>1078</v>
      </c>
      <c r="C473" s="1184"/>
    </row>
    <row r="474" spans="1:3" s="454" customFormat="1" x14ac:dyDescent="0.2">
      <c r="A474" s="1183" t="s">
        <v>403</v>
      </c>
      <c r="B474" s="1183" t="s">
        <v>403</v>
      </c>
      <c r="C474" s="1184">
        <v>838</v>
      </c>
    </row>
    <row r="475" spans="1:3" s="454" customFormat="1" x14ac:dyDescent="0.2">
      <c r="A475" s="1183" t="s">
        <v>404</v>
      </c>
      <c r="B475" s="1183" t="s">
        <v>404</v>
      </c>
      <c r="C475" s="1184">
        <v>911</v>
      </c>
    </row>
    <row r="476" spans="1:3" s="454" customFormat="1" x14ac:dyDescent="0.2">
      <c r="A476" s="1183" t="s">
        <v>405</v>
      </c>
      <c r="B476" s="1183" t="s">
        <v>405</v>
      </c>
      <c r="C476" s="1184">
        <v>1176</v>
      </c>
    </row>
    <row r="477" spans="1:3" s="454" customFormat="1" x14ac:dyDescent="0.2">
      <c r="A477" s="1183" t="s">
        <v>1043</v>
      </c>
      <c r="B477" s="1183" t="s">
        <v>1043</v>
      </c>
      <c r="C477" s="1184">
        <v>549</v>
      </c>
    </row>
    <row r="478" spans="1:3" s="454" customFormat="1" x14ac:dyDescent="0.2">
      <c r="A478" s="1183" t="s">
        <v>1506</v>
      </c>
      <c r="B478" s="1183" t="s">
        <v>1506</v>
      </c>
      <c r="C478" s="1184">
        <v>549</v>
      </c>
    </row>
    <row r="479" spans="1:3" s="454" customFormat="1" x14ac:dyDescent="0.2">
      <c r="A479" s="1183" t="s">
        <v>1044</v>
      </c>
      <c r="B479" s="1183" t="s">
        <v>1044</v>
      </c>
      <c r="C479" s="1184">
        <v>622</v>
      </c>
    </row>
    <row r="480" spans="1:3" s="454" customFormat="1" x14ac:dyDescent="0.2">
      <c r="A480" s="1183" t="s">
        <v>1507</v>
      </c>
      <c r="B480" s="1183" t="s">
        <v>1507</v>
      </c>
      <c r="C480" s="1184">
        <v>622</v>
      </c>
    </row>
    <row r="481" spans="1:3" s="454" customFormat="1" x14ac:dyDescent="0.2">
      <c r="A481" s="1183" t="s">
        <v>1045</v>
      </c>
      <c r="B481" s="1183" t="s">
        <v>1045</v>
      </c>
      <c r="C481" s="1184">
        <v>669</v>
      </c>
    </row>
    <row r="482" spans="1:3" s="454" customFormat="1" x14ac:dyDescent="0.2">
      <c r="A482" s="1183" t="s">
        <v>1046</v>
      </c>
      <c r="B482" s="1183" t="s">
        <v>1046</v>
      </c>
      <c r="C482" s="1184">
        <v>785</v>
      </c>
    </row>
    <row r="483" spans="1:3" s="454" customFormat="1" x14ac:dyDescent="0.2">
      <c r="A483" s="1183" t="s">
        <v>1047</v>
      </c>
      <c r="B483" s="1183" t="s">
        <v>1047</v>
      </c>
      <c r="C483" s="1184">
        <v>1469</v>
      </c>
    </row>
    <row r="484" spans="1:3" s="454" customFormat="1" x14ac:dyDescent="0.2">
      <c r="A484" s="1183" t="s">
        <v>988</v>
      </c>
      <c r="B484" s="1183" t="s">
        <v>988</v>
      </c>
      <c r="C484" s="1184">
        <v>1569</v>
      </c>
    </row>
    <row r="485" spans="1:3" s="454" customFormat="1" x14ac:dyDescent="0.2">
      <c r="A485" s="1183" t="s">
        <v>989</v>
      </c>
      <c r="B485" s="1183" t="s">
        <v>989</v>
      </c>
      <c r="C485" s="1184">
        <v>1684</v>
      </c>
    </row>
    <row r="486" spans="1:3" s="454" customFormat="1" x14ac:dyDescent="0.2">
      <c r="A486" s="1183" t="s">
        <v>287</v>
      </c>
      <c r="B486" s="1183" t="s">
        <v>287</v>
      </c>
      <c r="C486" s="1184">
        <v>2934</v>
      </c>
    </row>
    <row r="487" spans="1:3" s="454" customFormat="1" x14ac:dyDescent="0.2">
      <c r="A487" s="1183" t="s">
        <v>1562</v>
      </c>
      <c r="B487" s="1183" t="s">
        <v>1562</v>
      </c>
      <c r="C487" s="1184">
        <v>2934</v>
      </c>
    </row>
    <row r="488" spans="1:3" s="454" customFormat="1" x14ac:dyDescent="0.2">
      <c r="A488" s="1183" t="s">
        <v>288</v>
      </c>
      <c r="B488" s="1183" t="s">
        <v>288</v>
      </c>
      <c r="C488" s="1184">
        <v>3031</v>
      </c>
    </row>
    <row r="489" spans="1:3" s="454" customFormat="1" x14ac:dyDescent="0.2">
      <c r="A489" s="1183" t="s">
        <v>1563</v>
      </c>
      <c r="B489" s="1183" t="s">
        <v>1563</v>
      </c>
      <c r="C489" s="1184">
        <v>3031</v>
      </c>
    </row>
    <row r="490" spans="1:3" s="454" customFormat="1" x14ac:dyDescent="0.2">
      <c r="A490" s="1183" t="s">
        <v>289</v>
      </c>
      <c r="B490" s="1183" t="s">
        <v>289</v>
      </c>
      <c r="C490" s="1184">
        <v>2839</v>
      </c>
    </row>
    <row r="491" spans="1:3" s="454" customFormat="1" x14ac:dyDescent="0.2">
      <c r="A491" s="1183" t="s">
        <v>1561</v>
      </c>
      <c r="B491" s="1183" t="s">
        <v>1561</v>
      </c>
      <c r="C491" s="1184">
        <v>2839</v>
      </c>
    </row>
    <row r="492" spans="1:3" s="454" customFormat="1" x14ac:dyDescent="0.2">
      <c r="A492" s="1183" t="s">
        <v>1091</v>
      </c>
      <c r="B492" s="1183" t="s">
        <v>1091</v>
      </c>
      <c r="C492" s="1184">
        <v>1418</v>
      </c>
    </row>
    <row r="493" spans="1:3" s="454" customFormat="1" x14ac:dyDescent="0.2">
      <c r="A493" s="1183" t="s">
        <v>1092</v>
      </c>
      <c r="B493" s="1183" t="s">
        <v>1092</v>
      </c>
      <c r="C493" s="1184">
        <v>1549</v>
      </c>
    </row>
    <row r="494" spans="1:3" s="454" customFormat="1" x14ac:dyDescent="0.2">
      <c r="A494" s="1183" t="s">
        <v>1093</v>
      </c>
      <c r="B494" s="1183" t="s">
        <v>1093</v>
      </c>
      <c r="C494" s="1184">
        <v>2910</v>
      </c>
    </row>
    <row r="495" spans="1:3" s="454" customFormat="1" x14ac:dyDescent="0.2">
      <c r="A495" s="1183" t="s">
        <v>406</v>
      </c>
      <c r="B495" s="1183" t="s">
        <v>406</v>
      </c>
      <c r="C495" s="1184">
        <v>1031</v>
      </c>
    </row>
    <row r="496" spans="1:3" s="454" customFormat="1" x14ac:dyDescent="0.2">
      <c r="A496" s="1183" t="s">
        <v>407</v>
      </c>
      <c r="B496" s="1183" t="s">
        <v>407</v>
      </c>
      <c r="C496" s="1184">
        <v>1160</v>
      </c>
    </row>
    <row r="497" spans="1:3" s="454" customFormat="1" x14ac:dyDescent="0.2">
      <c r="A497" s="1183" t="s">
        <v>408</v>
      </c>
      <c r="B497" s="1183" t="s">
        <v>408</v>
      </c>
      <c r="C497" s="1184">
        <v>2066</v>
      </c>
    </row>
    <row r="498" spans="1:3" s="454" customFormat="1" x14ac:dyDescent="0.2">
      <c r="A498" s="1183" t="s">
        <v>1231</v>
      </c>
      <c r="B498" s="1183" t="s">
        <v>1231</v>
      </c>
      <c r="C498" s="1184">
        <v>668</v>
      </c>
    </row>
    <row r="499" spans="1:3" s="454" customFormat="1" x14ac:dyDescent="0.2">
      <c r="A499" s="1183" t="s">
        <v>1464</v>
      </c>
      <c r="B499" s="1183" t="s">
        <v>1464</v>
      </c>
      <c r="C499" s="1184">
        <v>1096</v>
      </c>
    </row>
    <row r="500" spans="1:3" s="454" customFormat="1" x14ac:dyDescent="0.2">
      <c r="A500" s="1183" t="s">
        <v>1222</v>
      </c>
      <c r="B500" s="1183" t="s">
        <v>1222</v>
      </c>
      <c r="C500" s="1184">
        <v>910</v>
      </c>
    </row>
    <row r="501" spans="1:3" s="454" customFormat="1" x14ac:dyDescent="0.2">
      <c r="A501" s="1183" t="s">
        <v>1465</v>
      </c>
      <c r="B501" s="1183" t="s">
        <v>1465</v>
      </c>
      <c r="C501" s="1184">
        <v>1337</v>
      </c>
    </row>
    <row r="502" spans="1:3" s="454" customFormat="1" x14ac:dyDescent="0.2">
      <c r="A502" s="1183" t="s">
        <v>586</v>
      </c>
      <c r="B502" s="1183" t="s">
        <v>586</v>
      </c>
      <c r="C502" s="1184">
        <v>648</v>
      </c>
    </row>
    <row r="503" spans="1:3" s="454" customFormat="1" x14ac:dyDescent="0.2">
      <c r="A503" s="1183" t="s">
        <v>587</v>
      </c>
      <c r="B503" s="1183" t="s">
        <v>587</v>
      </c>
      <c r="C503" s="1184">
        <v>574</v>
      </c>
    </row>
    <row r="504" spans="1:3" s="454" customFormat="1" x14ac:dyDescent="0.2">
      <c r="A504" s="1183" t="s">
        <v>1232</v>
      </c>
      <c r="B504" s="1183" t="s">
        <v>1232</v>
      </c>
      <c r="C504" s="1184">
        <v>711</v>
      </c>
    </row>
    <row r="505" spans="1:3" s="454" customFormat="1" x14ac:dyDescent="0.2">
      <c r="A505" s="1183" t="s">
        <v>1466</v>
      </c>
      <c r="B505" s="1183" t="s">
        <v>1466</v>
      </c>
      <c r="C505" s="1184">
        <v>1141</v>
      </c>
    </row>
    <row r="506" spans="1:3" s="454" customFormat="1" x14ac:dyDescent="0.2">
      <c r="A506" s="1183" t="s">
        <v>1223</v>
      </c>
      <c r="B506" s="1183" t="s">
        <v>1223</v>
      </c>
      <c r="C506" s="1184">
        <v>943</v>
      </c>
    </row>
    <row r="507" spans="1:3" s="454" customFormat="1" x14ac:dyDescent="0.2">
      <c r="A507" s="1183" t="s">
        <v>1467</v>
      </c>
      <c r="B507" s="1183" t="s">
        <v>1467</v>
      </c>
      <c r="C507" s="1184">
        <v>1376</v>
      </c>
    </row>
    <row r="508" spans="1:3" s="454" customFormat="1" x14ac:dyDescent="0.2">
      <c r="A508" s="1183" t="s">
        <v>588</v>
      </c>
      <c r="B508" s="1183" t="s">
        <v>588</v>
      </c>
      <c r="C508" s="1184">
        <v>752</v>
      </c>
    </row>
    <row r="509" spans="1:3" s="454" customFormat="1" x14ac:dyDescent="0.2">
      <c r="A509" s="1183" t="s">
        <v>589</v>
      </c>
      <c r="B509" s="1183" t="s">
        <v>589</v>
      </c>
      <c r="C509" s="1184">
        <v>674</v>
      </c>
    </row>
    <row r="510" spans="1:3" s="454" customFormat="1" x14ac:dyDescent="0.2">
      <c r="A510" s="1183" t="s">
        <v>1233</v>
      </c>
      <c r="B510" s="1183" t="s">
        <v>1233</v>
      </c>
      <c r="C510" s="1184">
        <v>748</v>
      </c>
    </row>
    <row r="511" spans="1:3" s="454" customFormat="1" x14ac:dyDescent="0.2">
      <c r="A511" s="1183" t="s">
        <v>1468</v>
      </c>
      <c r="B511" s="1183" t="s">
        <v>1468</v>
      </c>
      <c r="C511" s="1184">
        <v>1177</v>
      </c>
    </row>
    <row r="512" spans="1:3" s="454" customFormat="1" x14ac:dyDescent="0.2">
      <c r="A512" s="1183" t="s">
        <v>1224</v>
      </c>
      <c r="B512" s="1183" t="s">
        <v>1224</v>
      </c>
      <c r="C512" s="1184">
        <v>991</v>
      </c>
    </row>
    <row r="513" spans="1:3" s="454" customFormat="1" x14ac:dyDescent="0.2">
      <c r="A513" s="1183" t="s">
        <v>1469</v>
      </c>
      <c r="B513" s="1183" t="s">
        <v>1469</v>
      </c>
      <c r="C513" s="1184">
        <v>1416</v>
      </c>
    </row>
    <row r="514" spans="1:3" s="454" customFormat="1" x14ac:dyDescent="0.2">
      <c r="A514" s="1183" t="s">
        <v>590</v>
      </c>
      <c r="B514" s="1183" t="s">
        <v>590</v>
      </c>
      <c r="C514" s="1184">
        <v>862</v>
      </c>
    </row>
    <row r="515" spans="1:3" s="454" customFormat="1" x14ac:dyDescent="0.2">
      <c r="A515" s="1183" t="s">
        <v>591</v>
      </c>
      <c r="B515" s="1183" t="s">
        <v>591</v>
      </c>
      <c r="C515" s="1184">
        <v>776</v>
      </c>
    </row>
    <row r="516" spans="1:3" s="454" customFormat="1" x14ac:dyDescent="0.2">
      <c r="A516" s="1183" t="s">
        <v>1234</v>
      </c>
      <c r="B516" s="1183" t="s">
        <v>1234</v>
      </c>
      <c r="C516" s="1184">
        <v>910</v>
      </c>
    </row>
    <row r="517" spans="1:3" s="454" customFormat="1" x14ac:dyDescent="0.2">
      <c r="A517" s="1183" t="s">
        <v>1470</v>
      </c>
      <c r="B517" s="1183" t="s">
        <v>1470</v>
      </c>
      <c r="C517" s="1184">
        <v>1392</v>
      </c>
    </row>
    <row r="518" spans="1:3" s="454" customFormat="1" x14ac:dyDescent="0.2">
      <c r="A518" s="1183" t="s">
        <v>1225</v>
      </c>
      <c r="B518" s="1183" t="s">
        <v>1225</v>
      </c>
      <c r="C518" s="1184">
        <v>1153</v>
      </c>
    </row>
    <row r="519" spans="1:3" s="454" customFormat="1" x14ac:dyDescent="0.2">
      <c r="A519" s="1183" t="s">
        <v>1471</v>
      </c>
      <c r="B519" s="1183" t="s">
        <v>1471</v>
      </c>
      <c r="C519" s="1184">
        <v>1629</v>
      </c>
    </row>
    <row r="520" spans="1:3" s="454" customFormat="1" x14ac:dyDescent="0.2">
      <c r="A520" s="1183" t="s">
        <v>592</v>
      </c>
      <c r="B520" s="1183" t="s">
        <v>592</v>
      </c>
      <c r="C520" s="1184">
        <v>844</v>
      </c>
    </row>
    <row r="521" spans="1:3" s="454" customFormat="1" x14ac:dyDescent="0.2">
      <c r="A521" s="1183" t="s">
        <v>1235</v>
      </c>
      <c r="B521" s="1183" t="s">
        <v>1235</v>
      </c>
      <c r="C521" s="1184">
        <v>963</v>
      </c>
    </row>
    <row r="522" spans="1:3" s="454" customFormat="1" x14ac:dyDescent="0.2">
      <c r="A522" s="1183" t="s">
        <v>1472</v>
      </c>
      <c r="B522" s="1183" t="s">
        <v>1472</v>
      </c>
      <c r="C522" s="1184">
        <v>1435</v>
      </c>
    </row>
    <row r="523" spans="1:3" s="454" customFormat="1" x14ac:dyDescent="0.2">
      <c r="A523" s="1183" t="s">
        <v>1226</v>
      </c>
      <c r="B523" s="1183" t="s">
        <v>1226</v>
      </c>
      <c r="C523" s="1184">
        <v>1196</v>
      </c>
    </row>
    <row r="524" spans="1:3" s="454" customFormat="1" x14ac:dyDescent="0.2">
      <c r="A524" s="1183" t="s">
        <v>1473</v>
      </c>
      <c r="B524" s="1183" t="s">
        <v>1473</v>
      </c>
      <c r="C524" s="1184">
        <v>1916</v>
      </c>
    </row>
    <row r="525" spans="1:3" s="454" customFormat="1" x14ac:dyDescent="0.2">
      <c r="A525" s="1183" t="s">
        <v>593</v>
      </c>
      <c r="B525" s="1183" t="s">
        <v>593</v>
      </c>
      <c r="C525" s="1184">
        <v>987</v>
      </c>
    </row>
    <row r="526" spans="1:3" s="454" customFormat="1" x14ac:dyDescent="0.2">
      <c r="A526" s="1183" t="s">
        <v>594</v>
      </c>
      <c r="B526" s="1183" t="s">
        <v>594</v>
      </c>
      <c r="C526" s="1184">
        <v>881</v>
      </c>
    </row>
    <row r="527" spans="1:3" s="454" customFormat="1" x14ac:dyDescent="0.2">
      <c r="A527" s="1183" t="s">
        <v>1236</v>
      </c>
      <c r="B527" s="1183" t="s">
        <v>1236</v>
      </c>
      <c r="C527" s="1184">
        <v>1030</v>
      </c>
    </row>
    <row r="528" spans="1:3" s="454" customFormat="1" x14ac:dyDescent="0.2">
      <c r="A528" s="1183" t="s">
        <v>1474</v>
      </c>
      <c r="B528" s="1183" t="s">
        <v>1474</v>
      </c>
      <c r="C528" s="1184">
        <v>1516</v>
      </c>
    </row>
    <row r="529" spans="1:3" s="454" customFormat="1" x14ac:dyDescent="0.2">
      <c r="A529" s="1183" t="s">
        <v>1227</v>
      </c>
      <c r="B529" s="1183" t="s">
        <v>1227</v>
      </c>
      <c r="C529" s="1184">
        <v>1267</v>
      </c>
    </row>
    <row r="530" spans="1:3" s="454" customFormat="1" x14ac:dyDescent="0.2">
      <c r="A530" s="1183" t="s">
        <v>1475</v>
      </c>
      <c r="B530" s="1183" t="s">
        <v>1475</v>
      </c>
      <c r="C530" s="1184">
        <v>1738</v>
      </c>
    </row>
    <row r="531" spans="1:3" s="454" customFormat="1" x14ac:dyDescent="0.2">
      <c r="A531" s="1183" t="s">
        <v>595</v>
      </c>
      <c r="B531" s="1183" t="s">
        <v>595</v>
      </c>
      <c r="C531" s="1184">
        <v>1322</v>
      </c>
    </row>
    <row r="532" spans="1:3" s="454" customFormat="1" x14ac:dyDescent="0.2">
      <c r="A532" s="1183" t="s">
        <v>596</v>
      </c>
      <c r="B532" s="1183" t="s">
        <v>596</v>
      </c>
      <c r="C532" s="1184">
        <v>1180</v>
      </c>
    </row>
    <row r="533" spans="1:3" s="454" customFormat="1" x14ac:dyDescent="0.2">
      <c r="A533" s="1183" t="s">
        <v>1237</v>
      </c>
      <c r="B533" s="1183" t="s">
        <v>1237</v>
      </c>
      <c r="C533" s="1184">
        <v>1245</v>
      </c>
    </row>
    <row r="534" spans="1:3" s="454" customFormat="1" x14ac:dyDescent="0.2">
      <c r="A534" s="1183" t="s">
        <v>1476</v>
      </c>
      <c r="B534" s="1183" t="s">
        <v>1476</v>
      </c>
      <c r="C534" s="1184">
        <v>1746</v>
      </c>
    </row>
    <row r="535" spans="1:3" s="454" customFormat="1" x14ac:dyDescent="0.2">
      <c r="A535" s="1183" t="s">
        <v>1228</v>
      </c>
      <c r="B535" s="1183" t="s">
        <v>1228</v>
      </c>
      <c r="C535" s="1184">
        <v>1487</v>
      </c>
    </row>
    <row r="536" spans="1:3" s="454" customFormat="1" x14ac:dyDescent="0.2">
      <c r="A536" s="1183" t="s">
        <v>1477</v>
      </c>
      <c r="B536" s="1183" t="s">
        <v>1477</v>
      </c>
      <c r="C536" s="1184">
        <v>1986</v>
      </c>
    </row>
    <row r="537" spans="1:3" s="454" customFormat="1" x14ac:dyDescent="0.2">
      <c r="A537" s="1183" t="s">
        <v>597</v>
      </c>
      <c r="B537" s="1183" t="s">
        <v>597</v>
      </c>
      <c r="C537" s="1184">
        <v>1391</v>
      </c>
    </row>
    <row r="538" spans="1:3" s="454" customFormat="1" x14ac:dyDescent="0.2">
      <c r="A538" s="1183" t="s">
        <v>598</v>
      </c>
      <c r="B538" s="1183" t="s">
        <v>598</v>
      </c>
      <c r="C538" s="1184">
        <v>1312</v>
      </c>
    </row>
    <row r="539" spans="1:3" s="454" customFormat="1" x14ac:dyDescent="0.2">
      <c r="A539" s="1183" t="s">
        <v>1238</v>
      </c>
      <c r="B539" s="1183" t="s">
        <v>1238</v>
      </c>
      <c r="C539" s="1184">
        <v>1288</v>
      </c>
    </row>
    <row r="540" spans="1:3" s="454" customFormat="1" x14ac:dyDescent="0.2">
      <c r="A540" s="1183" t="s">
        <v>1478</v>
      </c>
      <c r="B540" s="1183" t="s">
        <v>1478</v>
      </c>
      <c r="C540" s="1184">
        <v>1789</v>
      </c>
    </row>
    <row r="541" spans="1:3" s="454" customFormat="1" x14ac:dyDescent="0.2">
      <c r="A541" s="1183" t="s">
        <v>1229</v>
      </c>
      <c r="B541" s="1183" t="s">
        <v>1229</v>
      </c>
      <c r="C541" s="1184">
        <v>1530</v>
      </c>
    </row>
    <row r="542" spans="1:3" s="454" customFormat="1" x14ac:dyDescent="0.2">
      <c r="A542" s="1183" t="s">
        <v>1479</v>
      </c>
      <c r="B542" s="1183" t="s">
        <v>1479</v>
      </c>
      <c r="C542" s="1184">
        <v>2047</v>
      </c>
    </row>
    <row r="543" spans="1:3" s="454" customFormat="1" x14ac:dyDescent="0.2">
      <c r="A543" s="1183" t="s">
        <v>599</v>
      </c>
      <c r="B543" s="1183" t="s">
        <v>599</v>
      </c>
      <c r="C543" s="1184">
        <v>1377</v>
      </c>
    </row>
    <row r="544" spans="1:3" s="454" customFormat="1" x14ac:dyDescent="0.2">
      <c r="A544" s="1183" t="s">
        <v>1239</v>
      </c>
      <c r="B544" s="1183" t="s">
        <v>1239</v>
      </c>
      <c r="C544" s="1184">
        <v>1388</v>
      </c>
    </row>
    <row r="545" spans="1:3" s="454" customFormat="1" x14ac:dyDescent="0.2">
      <c r="A545" s="1183" t="s">
        <v>1480</v>
      </c>
      <c r="B545" s="1183" t="s">
        <v>1480</v>
      </c>
      <c r="C545" s="1184">
        <v>1892</v>
      </c>
    </row>
    <row r="546" spans="1:3" s="454" customFormat="1" x14ac:dyDescent="0.2">
      <c r="A546" s="1183" t="s">
        <v>1230</v>
      </c>
      <c r="B546" s="1183" t="s">
        <v>1230</v>
      </c>
      <c r="C546" s="1184">
        <v>1620</v>
      </c>
    </row>
    <row r="547" spans="1:3" s="454" customFormat="1" x14ac:dyDescent="0.2">
      <c r="A547" s="1183" t="s">
        <v>1481</v>
      </c>
      <c r="B547" s="1183" t="s">
        <v>1481</v>
      </c>
      <c r="C547" s="1184">
        <v>2437</v>
      </c>
    </row>
    <row r="548" spans="1:3" s="454" customFormat="1" x14ac:dyDescent="0.2">
      <c r="A548" s="1183" t="s">
        <v>600</v>
      </c>
      <c r="B548" s="1183" t="s">
        <v>600</v>
      </c>
      <c r="C548" s="1184">
        <v>1579</v>
      </c>
    </row>
    <row r="549" spans="1:3" s="454" customFormat="1" x14ac:dyDescent="0.2">
      <c r="A549" s="1183" t="s">
        <v>601</v>
      </c>
      <c r="B549" s="1183" t="s">
        <v>601</v>
      </c>
      <c r="C549" s="1184">
        <v>1404</v>
      </c>
    </row>
    <row r="550" spans="1:3" s="454" customFormat="1" x14ac:dyDescent="0.2">
      <c r="A550" s="1183" t="s">
        <v>602</v>
      </c>
      <c r="B550" s="1183" t="s">
        <v>602</v>
      </c>
      <c r="C550" s="1184">
        <v>1565</v>
      </c>
    </row>
    <row r="551" spans="1:3" s="454" customFormat="1" x14ac:dyDescent="0.2">
      <c r="A551" s="1183" t="s">
        <v>479</v>
      </c>
      <c r="B551" s="1183" t="s">
        <v>479</v>
      </c>
      <c r="C551" s="1184">
        <v>1604</v>
      </c>
    </row>
    <row r="552" spans="1:3" s="454" customFormat="1" x14ac:dyDescent="0.2">
      <c r="A552" s="1183" t="s">
        <v>480</v>
      </c>
      <c r="B552" s="1183" t="s">
        <v>480</v>
      </c>
      <c r="C552" s="1184">
        <v>1614</v>
      </c>
    </row>
    <row r="553" spans="1:3" s="454" customFormat="1" x14ac:dyDescent="0.2">
      <c r="A553" s="1183" t="s">
        <v>481</v>
      </c>
      <c r="B553" s="1183" t="s">
        <v>481</v>
      </c>
      <c r="C553" s="1184">
        <v>1614</v>
      </c>
    </row>
    <row r="554" spans="1:3" s="454" customFormat="1" x14ac:dyDescent="0.2">
      <c r="A554" s="1183" t="s">
        <v>482</v>
      </c>
      <c r="B554" s="1183" t="s">
        <v>482</v>
      </c>
      <c r="C554" s="1184">
        <v>1628</v>
      </c>
    </row>
    <row r="555" spans="1:3" s="454" customFormat="1" x14ac:dyDescent="0.2">
      <c r="A555" s="1183" t="s">
        <v>483</v>
      </c>
      <c r="B555" s="1183" t="s">
        <v>483</v>
      </c>
      <c r="C555" s="1184">
        <v>1631</v>
      </c>
    </row>
    <row r="556" spans="1:3" s="454" customFormat="1" x14ac:dyDescent="0.2">
      <c r="A556" s="1183" t="s">
        <v>1352</v>
      </c>
      <c r="B556" s="1183" t="s">
        <v>1352</v>
      </c>
      <c r="C556" s="1184">
        <v>2120</v>
      </c>
    </row>
    <row r="557" spans="1:3" s="454" customFormat="1" x14ac:dyDescent="0.2">
      <c r="A557" s="1183" t="s">
        <v>1355</v>
      </c>
      <c r="B557" s="1183" t="s">
        <v>1355</v>
      </c>
      <c r="C557" s="1184">
        <v>1985</v>
      </c>
    </row>
    <row r="558" spans="1:3" s="454" customFormat="1" x14ac:dyDescent="0.2">
      <c r="A558" s="1183" t="s">
        <v>484</v>
      </c>
      <c r="B558" s="1183" t="s">
        <v>484</v>
      </c>
      <c r="C558" s="1184">
        <v>1590</v>
      </c>
    </row>
    <row r="559" spans="1:3" s="454" customFormat="1" x14ac:dyDescent="0.2">
      <c r="A559" s="1183" t="s">
        <v>1353</v>
      </c>
      <c r="B559" s="1183" t="s">
        <v>1353</v>
      </c>
      <c r="C559" s="1184">
        <v>2196</v>
      </c>
    </row>
    <row r="560" spans="1:3" s="454" customFormat="1" x14ac:dyDescent="0.2">
      <c r="A560" s="1183" t="s">
        <v>1350</v>
      </c>
      <c r="B560" s="1183" t="s">
        <v>1350</v>
      </c>
      <c r="C560" s="1184">
        <v>2061</v>
      </c>
    </row>
    <row r="561" spans="1:3" s="454" customFormat="1" x14ac:dyDescent="0.2">
      <c r="A561" s="1183" t="s">
        <v>485</v>
      </c>
      <c r="B561" s="1183" t="s">
        <v>485</v>
      </c>
      <c r="C561" s="1184">
        <v>1600</v>
      </c>
    </row>
    <row r="562" spans="1:3" s="454" customFormat="1" x14ac:dyDescent="0.2">
      <c r="A562" s="1183" t="s">
        <v>1426</v>
      </c>
      <c r="B562" s="1183" t="s">
        <v>1426</v>
      </c>
      <c r="C562" s="1184">
        <v>2276</v>
      </c>
    </row>
    <row r="563" spans="1:3" s="454" customFormat="1" x14ac:dyDescent="0.2">
      <c r="A563" s="1183" t="s">
        <v>1351</v>
      </c>
      <c r="B563" s="1183" t="s">
        <v>1351</v>
      </c>
      <c r="C563" s="1184">
        <v>2142</v>
      </c>
    </row>
    <row r="564" spans="1:3" s="454" customFormat="1" x14ac:dyDescent="0.2">
      <c r="A564" s="1183" t="s">
        <v>1354</v>
      </c>
      <c r="B564" s="1183" t="s">
        <v>1354</v>
      </c>
      <c r="C564" s="1184">
        <v>2366</v>
      </c>
    </row>
    <row r="565" spans="1:3" s="454" customFormat="1" x14ac:dyDescent="0.2">
      <c r="A565" s="1183" t="s">
        <v>1356</v>
      </c>
      <c r="B565" s="1183" t="s">
        <v>1356</v>
      </c>
      <c r="C565" s="1184">
        <v>2231</v>
      </c>
    </row>
    <row r="566" spans="1:3" s="454" customFormat="1" x14ac:dyDescent="0.2">
      <c r="A566" s="1183" t="s">
        <v>486</v>
      </c>
      <c r="B566" s="1183" t="s">
        <v>486</v>
      </c>
      <c r="C566" s="1184">
        <v>1628</v>
      </c>
    </row>
    <row r="567" spans="1:3" s="454" customFormat="1" x14ac:dyDescent="0.2">
      <c r="A567" s="1183" t="s">
        <v>487</v>
      </c>
      <c r="B567" s="1183" t="s">
        <v>487</v>
      </c>
      <c r="C567" s="1184">
        <v>1631</v>
      </c>
    </row>
    <row r="568" spans="1:3" s="454" customFormat="1" x14ac:dyDescent="0.2">
      <c r="A568" s="1183" t="s">
        <v>488</v>
      </c>
      <c r="B568" s="1183" t="s">
        <v>488</v>
      </c>
      <c r="C568" s="1184">
        <v>1642</v>
      </c>
    </row>
    <row r="569" spans="1:3" s="454" customFormat="1" x14ac:dyDescent="0.2">
      <c r="A569" s="1183" t="s">
        <v>603</v>
      </c>
      <c r="B569" s="1183" t="s">
        <v>603</v>
      </c>
      <c r="C569" s="1184">
        <v>963</v>
      </c>
    </row>
    <row r="570" spans="1:3" s="454" customFormat="1" x14ac:dyDescent="0.2">
      <c r="A570" s="1183" t="s">
        <v>604</v>
      </c>
      <c r="B570" s="1183" t="s">
        <v>604</v>
      </c>
      <c r="C570" s="1184">
        <v>820</v>
      </c>
    </row>
    <row r="571" spans="1:3" s="454" customFormat="1" x14ac:dyDescent="0.2">
      <c r="A571" s="1183" t="s">
        <v>605</v>
      </c>
      <c r="B571" s="1183" t="s">
        <v>605</v>
      </c>
      <c r="C571" s="1184">
        <v>1216</v>
      </c>
    </row>
    <row r="572" spans="1:3" s="454" customFormat="1" x14ac:dyDescent="0.2">
      <c r="A572" s="1183" t="s">
        <v>606</v>
      </c>
      <c r="B572" s="1183" t="s">
        <v>606</v>
      </c>
      <c r="C572" s="1184">
        <v>1034</v>
      </c>
    </row>
    <row r="573" spans="1:3" s="454" customFormat="1" x14ac:dyDescent="0.2">
      <c r="A573" s="1183" t="s">
        <v>607</v>
      </c>
      <c r="B573" s="1183" t="s">
        <v>607</v>
      </c>
      <c r="C573" s="1184">
        <v>1417</v>
      </c>
    </row>
    <row r="574" spans="1:3" s="454" customFormat="1" x14ac:dyDescent="0.2">
      <c r="A574" s="1183" t="s">
        <v>608</v>
      </c>
      <c r="B574" s="1183" t="s">
        <v>608</v>
      </c>
      <c r="C574" s="1184">
        <v>1215</v>
      </c>
    </row>
    <row r="575" spans="1:3" s="454" customFormat="1" x14ac:dyDescent="0.2">
      <c r="A575" s="1183" t="s">
        <v>609</v>
      </c>
      <c r="B575" s="1183" t="s">
        <v>609</v>
      </c>
      <c r="C575" s="1184">
        <v>1597</v>
      </c>
    </row>
    <row r="576" spans="1:3" s="454" customFormat="1" x14ac:dyDescent="0.2">
      <c r="A576" s="1183" t="s">
        <v>610</v>
      </c>
      <c r="B576" s="1183" t="s">
        <v>610</v>
      </c>
      <c r="C576" s="1184">
        <v>1417</v>
      </c>
    </row>
    <row r="577" spans="1:3" s="454" customFormat="1" x14ac:dyDescent="0.2">
      <c r="A577" s="1183" t="s">
        <v>611</v>
      </c>
      <c r="B577" s="1183" t="s">
        <v>611</v>
      </c>
      <c r="C577" s="1184">
        <v>2175</v>
      </c>
    </row>
    <row r="578" spans="1:3" s="454" customFormat="1" x14ac:dyDescent="0.2">
      <c r="A578" s="1183" t="s">
        <v>612</v>
      </c>
      <c r="B578" s="1183" t="s">
        <v>612</v>
      </c>
      <c r="C578" s="1184">
        <v>1820</v>
      </c>
    </row>
    <row r="579" spans="1:3" s="454" customFormat="1" x14ac:dyDescent="0.2">
      <c r="A579" s="1183" t="s">
        <v>613</v>
      </c>
      <c r="B579" s="1183" t="s">
        <v>613</v>
      </c>
      <c r="C579" s="1184">
        <v>2532</v>
      </c>
    </row>
    <row r="580" spans="1:3" s="454" customFormat="1" x14ac:dyDescent="0.2">
      <c r="A580" s="1183" t="s">
        <v>614</v>
      </c>
      <c r="B580" s="1183" t="s">
        <v>614</v>
      </c>
      <c r="C580" s="1184">
        <v>2126</v>
      </c>
    </row>
    <row r="581" spans="1:3" s="454" customFormat="1" x14ac:dyDescent="0.2">
      <c r="A581" s="1183" t="s">
        <v>615</v>
      </c>
      <c r="B581" s="1183" t="s">
        <v>615</v>
      </c>
      <c r="C581" s="1184">
        <v>2785</v>
      </c>
    </row>
    <row r="582" spans="1:3" s="454" customFormat="1" x14ac:dyDescent="0.2">
      <c r="A582" s="1183" t="s">
        <v>616</v>
      </c>
      <c r="B582" s="1183" t="s">
        <v>616</v>
      </c>
      <c r="C582" s="1184">
        <v>2432</v>
      </c>
    </row>
    <row r="583" spans="1:3" s="454" customFormat="1" x14ac:dyDescent="0.2">
      <c r="A583" s="1183" t="s">
        <v>846</v>
      </c>
      <c r="B583" s="1183" t="s">
        <v>846</v>
      </c>
      <c r="C583" s="1184">
        <v>116</v>
      </c>
    </row>
    <row r="584" spans="1:3" s="454" customFormat="1" x14ac:dyDescent="0.2">
      <c r="A584" s="1183" t="s">
        <v>847</v>
      </c>
      <c r="B584" s="1183" t="s">
        <v>847</v>
      </c>
      <c r="C584" s="1184">
        <v>167</v>
      </c>
    </row>
    <row r="585" spans="1:3" s="454" customFormat="1" x14ac:dyDescent="0.2">
      <c r="A585" s="1183" t="s">
        <v>848</v>
      </c>
      <c r="B585" s="1183" t="s">
        <v>848</v>
      </c>
      <c r="C585" s="1184">
        <v>230</v>
      </c>
    </row>
    <row r="586" spans="1:3" s="454" customFormat="1" x14ac:dyDescent="0.2">
      <c r="A586" s="1183" t="s">
        <v>849</v>
      </c>
      <c r="B586" s="1183" t="s">
        <v>849</v>
      </c>
      <c r="C586" s="1184">
        <v>22</v>
      </c>
    </row>
    <row r="587" spans="1:3" s="454" customFormat="1" x14ac:dyDescent="0.2">
      <c r="A587" s="1183" t="s">
        <v>1346</v>
      </c>
      <c r="B587" s="1183" t="s">
        <v>1346</v>
      </c>
      <c r="C587" s="1184">
        <v>1467</v>
      </c>
    </row>
    <row r="588" spans="1:3" s="454" customFormat="1" x14ac:dyDescent="0.2">
      <c r="A588" s="1183" t="s">
        <v>1343</v>
      </c>
      <c r="B588" s="1183" t="s">
        <v>1343</v>
      </c>
      <c r="C588" s="1184">
        <v>1333</v>
      </c>
    </row>
    <row r="589" spans="1:3" s="454" customFormat="1" x14ac:dyDescent="0.2">
      <c r="A589" s="1183" t="s">
        <v>1606</v>
      </c>
      <c r="B589" s="1183" t="s">
        <v>1606</v>
      </c>
      <c r="C589" s="1184">
        <v>1114</v>
      </c>
    </row>
    <row r="590" spans="1:3" s="454" customFormat="1" x14ac:dyDescent="0.2">
      <c r="A590" s="1183" t="s">
        <v>1347</v>
      </c>
      <c r="B590" s="1183" t="s">
        <v>1347</v>
      </c>
      <c r="C590" s="1184">
        <v>1574</v>
      </c>
    </row>
    <row r="591" spans="1:3" s="454" customFormat="1" x14ac:dyDescent="0.2">
      <c r="A591" s="1183" t="s">
        <v>1344</v>
      </c>
      <c r="B591" s="1183" t="s">
        <v>1344</v>
      </c>
      <c r="C591" s="1184">
        <v>1440</v>
      </c>
    </row>
    <row r="592" spans="1:3" s="454" customFormat="1" x14ac:dyDescent="0.2">
      <c r="A592" s="1183" t="s">
        <v>1607</v>
      </c>
      <c r="B592" s="1183" t="s">
        <v>1607</v>
      </c>
      <c r="C592" s="1184">
        <v>1256</v>
      </c>
    </row>
    <row r="593" spans="1:3" s="454" customFormat="1" x14ac:dyDescent="0.2">
      <c r="A593" s="1183" t="s">
        <v>1348</v>
      </c>
      <c r="B593" s="1183" t="s">
        <v>1348</v>
      </c>
      <c r="C593" s="1184">
        <v>1708</v>
      </c>
    </row>
    <row r="594" spans="1:3" s="454" customFormat="1" x14ac:dyDescent="0.2">
      <c r="A594" s="1183" t="s">
        <v>1345</v>
      </c>
      <c r="B594" s="1183" t="s">
        <v>1345</v>
      </c>
      <c r="C594" s="1184">
        <v>1574</v>
      </c>
    </row>
    <row r="595" spans="1:3" s="454" customFormat="1" x14ac:dyDescent="0.2">
      <c r="A595" s="1183" t="s">
        <v>1608</v>
      </c>
      <c r="B595" s="1183" t="s">
        <v>1608</v>
      </c>
      <c r="C595" s="1184">
        <v>1278</v>
      </c>
    </row>
    <row r="596" spans="1:3" s="454" customFormat="1" x14ac:dyDescent="0.2">
      <c r="A596" s="1183" t="s">
        <v>1425</v>
      </c>
      <c r="B596" s="1183" t="s">
        <v>1425</v>
      </c>
      <c r="C596" s="1184">
        <v>1842</v>
      </c>
    </row>
    <row r="597" spans="1:3" s="454" customFormat="1" x14ac:dyDescent="0.2">
      <c r="A597" s="1183" t="s">
        <v>1349</v>
      </c>
      <c r="B597" s="1183" t="s">
        <v>1349</v>
      </c>
      <c r="C597" s="1184">
        <v>1708</v>
      </c>
    </row>
    <row r="598" spans="1:3" s="454" customFormat="1" x14ac:dyDescent="0.2">
      <c r="A598" s="1183" t="s">
        <v>1766</v>
      </c>
      <c r="B598" s="1183" t="s">
        <v>1766</v>
      </c>
      <c r="C598" s="1184">
        <v>16</v>
      </c>
    </row>
    <row r="599" spans="1:3" s="454" customFormat="1" x14ac:dyDescent="0.2">
      <c r="A599" s="1183" t="s">
        <v>850</v>
      </c>
      <c r="B599" s="1183" t="s">
        <v>850</v>
      </c>
      <c r="C599" s="1184">
        <v>29</v>
      </c>
    </row>
    <row r="600" spans="1:3" s="454" customFormat="1" x14ac:dyDescent="0.2">
      <c r="A600" s="1183" t="s">
        <v>1322</v>
      </c>
      <c r="B600" s="1183" t="s">
        <v>1322</v>
      </c>
      <c r="C600" s="1184">
        <v>538</v>
      </c>
    </row>
    <row r="601" spans="1:3" s="454" customFormat="1" x14ac:dyDescent="0.2">
      <c r="A601" s="1183" t="s">
        <v>1330</v>
      </c>
      <c r="B601" s="1183" t="s">
        <v>1330</v>
      </c>
      <c r="C601" s="1184">
        <v>1278</v>
      </c>
    </row>
    <row r="602" spans="1:3" s="454" customFormat="1" x14ac:dyDescent="0.2">
      <c r="A602" s="1183" t="s">
        <v>1306</v>
      </c>
      <c r="B602" s="1183" t="s">
        <v>1306</v>
      </c>
      <c r="C602" s="1184">
        <v>455</v>
      </c>
    </row>
    <row r="603" spans="1:3" s="454" customFormat="1" x14ac:dyDescent="0.2">
      <c r="A603" s="1183" t="s">
        <v>1314</v>
      </c>
      <c r="B603" s="1183" t="s">
        <v>1314</v>
      </c>
      <c r="C603" s="1184">
        <v>819</v>
      </c>
    </row>
    <row r="604" spans="1:3" s="454" customFormat="1" x14ac:dyDescent="0.2">
      <c r="A604" s="1183" t="s">
        <v>1323</v>
      </c>
      <c r="B604" s="1183" t="s">
        <v>1323</v>
      </c>
      <c r="C604" s="1184">
        <v>607</v>
      </c>
    </row>
    <row r="605" spans="1:3" s="454" customFormat="1" x14ac:dyDescent="0.2">
      <c r="A605" s="1183" t="s">
        <v>1331</v>
      </c>
      <c r="B605" s="1183" t="s">
        <v>1331</v>
      </c>
      <c r="C605" s="1184">
        <v>1335</v>
      </c>
    </row>
    <row r="606" spans="1:3" s="454" customFormat="1" x14ac:dyDescent="0.2">
      <c r="A606" s="1183" t="s">
        <v>1307</v>
      </c>
      <c r="B606" s="1183" t="s">
        <v>1307</v>
      </c>
      <c r="C606" s="1184">
        <v>515</v>
      </c>
    </row>
    <row r="607" spans="1:3" s="454" customFormat="1" x14ac:dyDescent="0.2">
      <c r="A607" s="1183" t="s">
        <v>1315</v>
      </c>
      <c r="B607" s="1183" t="s">
        <v>1315</v>
      </c>
      <c r="C607" s="1184">
        <v>880</v>
      </c>
    </row>
    <row r="608" spans="1:3" s="454" customFormat="1" x14ac:dyDescent="0.2">
      <c r="A608" s="1183" t="s">
        <v>1324</v>
      </c>
      <c r="B608" s="1183" t="s">
        <v>1324</v>
      </c>
      <c r="C608" s="1184">
        <v>667</v>
      </c>
    </row>
    <row r="609" spans="1:3" s="454" customFormat="1" x14ac:dyDescent="0.2">
      <c r="A609" s="1183" t="s">
        <v>1332</v>
      </c>
      <c r="B609" s="1183" t="s">
        <v>1332</v>
      </c>
      <c r="C609" s="1184">
        <v>1405</v>
      </c>
    </row>
    <row r="610" spans="1:3" s="454" customFormat="1" x14ac:dyDescent="0.2">
      <c r="A610" s="1183" t="s">
        <v>1308</v>
      </c>
      <c r="B610" s="1183" t="s">
        <v>1308</v>
      </c>
      <c r="C610" s="1184">
        <v>567</v>
      </c>
    </row>
    <row r="611" spans="1:3" s="454" customFormat="1" x14ac:dyDescent="0.2">
      <c r="A611" s="1183" t="s">
        <v>1316</v>
      </c>
      <c r="B611" s="1183" t="s">
        <v>1316</v>
      </c>
      <c r="C611" s="1184">
        <v>943</v>
      </c>
    </row>
    <row r="612" spans="1:3" s="454" customFormat="1" x14ac:dyDescent="0.2">
      <c r="A612" s="1183" t="s">
        <v>1325</v>
      </c>
      <c r="B612" s="1183" t="s">
        <v>1325</v>
      </c>
      <c r="C612" s="1184">
        <v>759</v>
      </c>
    </row>
    <row r="613" spans="1:3" s="454" customFormat="1" x14ac:dyDescent="0.2">
      <c r="A613" s="1183" t="s">
        <v>1333</v>
      </c>
      <c r="B613" s="1183" t="s">
        <v>1333</v>
      </c>
      <c r="C613" s="1184">
        <v>1521</v>
      </c>
    </row>
    <row r="614" spans="1:3" s="454" customFormat="1" x14ac:dyDescent="0.2">
      <c r="A614" s="1183" t="s">
        <v>1309</v>
      </c>
      <c r="B614" s="1183" t="s">
        <v>1309</v>
      </c>
      <c r="C614" s="1184">
        <v>639</v>
      </c>
    </row>
    <row r="615" spans="1:3" s="454" customFormat="1" x14ac:dyDescent="0.2">
      <c r="A615" s="1183" t="s">
        <v>1317</v>
      </c>
      <c r="B615" s="1183" t="s">
        <v>1317</v>
      </c>
      <c r="C615" s="1184">
        <v>1044</v>
      </c>
    </row>
    <row r="616" spans="1:3" s="454" customFormat="1" x14ac:dyDescent="0.2">
      <c r="A616" s="1183" t="s">
        <v>1326</v>
      </c>
      <c r="B616" s="1183" t="s">
        <v>1326</v>
      </c>
      <c r="C616" s="1184">
        <v>820</v>
      </c>
    </row>
    <row r="617" spans="1:3" s="454" customFormat="1" x14ac:dyDescent="0.2">
      <c r="A617" s="1183" t="s">
        <v>1334</v>
      </c>
      <c r="B617" s="1183" t="s">
        <v>1334</v>
      </c>
      <c r="C617" s="1184">
        <v>1581</v>
      </c>
    </row>
    <row r="618" spans="1:3" s="454" customFormat="1" x14ac:dyDescent="0.2">
      <c r="A618" s="1183" t="s">
        <v>1310</v>
      </c>
      <c r="B618" s="1183" t="s">
        <v>1310</v>
      </c>
      <c r="C618" s="1184">
        <v>710</v>
      </c>
    </row>
    <row r="619" spans="1:3" s="454" customFormat="1" x14ac:dyDescent="0.2">
      <c r="A619" s="1183" t="s">
        <v>1318</v>
      </c>
      <c r="B619" s="1183" t="s">
        <v>1318</v>
      </c>
      <c r="C619" s="1184">
        <v>1105</v>
      </c>
    </row>
    <row r="620" spans="1:3" s="454" customFormat="1" x14ac:dyDescent="0.2">
      <c r="A620" s="1183" t="s">
        <v>1327</v>
      </c>
      <c r="B620" s="1183" t="s">
        <v>1327</v>
      </c>
      <c r="C620" s="1184">
        <v>1092</v>
      </c>
    </row>
    <row r="621" spans="1:3" s="454" customFormat="1" x14ac:dyDescent="0.2">
      <c r="A621" s="1183" t="s">
        <v>1335</v>
      </c>
      <c r="B621" s="1183" t="s">
        <v>1335</v>
      </c>
      <c r="C621" s="1184">
        <v>1883</v>
      </c>
    </row>
    <row r="622" spans="1:3" s="454" customFormat="1" x14ac:dyDescent="0.2">
      <c r="A622" s="1183" t="s">
        <v>1311</v>
      </c>
      <c r="B622" s="1183" t="s">
        <v>1311</v>
      </c>
      <c r="C622" s="1184">
        <v>953</v>
      </c>
    </row>
    <row r="623" spans="1:3" s="454" customFormat="1" x14ac:dyDescent="0.2">
      <c r="A623" s="1183" t="s">
        <v>1319</v>
      </c>
      <c r="B623" s="1183" t="s">
        <v>1319</v>
      </c>
      <c r="C623" s="1184">
        <v>1377</v>
      </c>
    </row>
    <row r="624" spans="1:3" s="454" customFormat="1" x14ac:dyDescent="0.2">
      <c r="A624" s="1183" t="s">
        <v>1328</v>
      </c>
      <c r="B624" s="1183" t="s">
        <v>1328</v>
      </c>
      <c r="C624" s="1184">
        <v>1216</v>
      </c>
    </row>
    <row r="625" spans="1:3" s="454" customFormat="1" x14ac:dyDescent="0.2">
      <c r="A625" s="1183" t="s">
        <v>1336</v>
      </c>
      <c r="B625" s="1183" t="s">
        <v>1336</v>
      </c>
      <c r="C625" s="1184">
        <v>1996</v>
      </c>
    </row>
    <row r="626" spans="1:3" s="454" customFormat="1" x14ac:dyDescent="0.2">
      <c r="A626" s="1183" t="s">
        <v>1312</v>
      </c>
      <c r="B626" s="1183" t="s">
        <v>1312</v>
      </c>
      <c r="C626" s="1184">
        <v>1073</v>
      </c>
    </row>
    <row r="627" spans="1:3" s="454" customFormat="1" x14ac:dyDescent="0.2">
      <c r="A627" s="1183" t="s">
        <v>1320</v>
      </c>
      <c r="B627" s="1183" t="s">
        <v>1320</v>
      </c>
      <c r="C627" s="1184">
        <v>1490</v>
      </c>
    </row>
    <row r="628" spans="1:3" s="454" customFormat="1" x14ac:dyDescent="0.2">
      <c r="A628" s="1183" t="s">
        <v>1258</v>
      </c>
      <c r="B628" s="1183" t="s">
        <v>1258</v>
      </c>
      <c r="C628" s="1184">
        <v>435</v>
      </c>
    </row>
    <row r="629" spans="1:3" s="454" customFormat="1" x14ac:dyDescent="0.2">
      <c r="A629" s="1183" t="s">
        <v>1266</v>
      </c>
      <c r="B629" s="1183" t="s">
        <v>1266</v>
      </c>
      <c r="C629" s="1184">
        <v>1172</v>
      </c>
    </row>
    <row r="630" spans="1:3" s="454" customFormat="1" x14ac:dyDescent="0.2">
      <c r="A630" s="1183" t="s">
        <v>1242</v>
      </c>
      <c r="B630" s="1183" t="s">
        <v>1242</v>
      </c>
      <c r="C630" s="1184">
        <v>354</v>
      </c>
    </row>
    <row r="631" spans="1:3" s="454" customFormat="1" x14ac:dyDescent="0.2">
      <c r="A631" s="1183" t="s">
        <v>1250</v>
      </c>
      <c r="B631" s="1183" t="s">
        <v>1250</v>
      </c>
      <c r="C631" s="1184">
        <v>718</v>
      </c>
    </row>
    <row r="632" spans="1:3" s="454" customFormat="1" x14ac:dyDescent="0.2">
      <c r="A632" s="1183" t="s">
        <v>1259</v>
      </c>
      <c r="B632" s="1183" t="s">
        <v>1259</v>
      </c>
      <c r="C632" s="1184">
        <v>476</v>
      </c>
    </row>
    <row r="633" spans="1:3" s="454" customFormat="1" x14ac:dyDescent="0.2">
      <c r="A633" s="1183" t="s">
        <v>1267</v>
      </c>
      <c r="B633" s="1183" t="s">
        <v>1267</v>
      </c>
      <c r="C633" s="1184">
        <v>1215</v>
      </c>
    </row>
    <row r="634" spans="1:3" s="454" customFormat="1" x14ac:dyDescent="0.2">
      <c r="A634" s="1183" t="s">
        <v>1243</v>
      </c>
      <c r="B634" s="1183" t="s">
        <v>1243</v>
      </c>
      <c r="C634" s="1184">
        <v>386</v>
      </c>
    </row>
    <row r="635" spans="1:3" s="454" customFormat="1" x14ac:dyDescent="0.2">
      <c r="A635" s="1183" t="s">
        <v>1251</v>
      </c>
      <c r="B635" s="1183" t="s">
        <v>1251</v>
      </c>
      <c r="C635" s="1184">
        <v>761</v>
      </c>
    </row>
    <row r="636" spans="1:3" s="454" customFormat="1" x14ac:dyDescent="0.2">
      <c r="A636" s="1183" t="s">
        <v>1260</v>
      </c>
      <c r="B636" s="1183" t="s">
        <v>1260</v>
      </c>
      <c r="C636" s="1184">
        <v>515</v>
      </c>
    </row>
    <row r="637" spans="1:3" s="454" customFormat="1" x14ac:dyDescent="0.2">
      <c r="A637" s="1183" t="s">
        <v>1268</v>
      </c>
      <c r="B637" s="1183" t="s">
        <v>1268</v>
      </c>
      <c r="C637" s="1184">
        <v>1253</v>
      </c>
    </row>
    <row r="638" spans="1:3" s="454" customFormat="1" x14ac:dyDescent="0.2">
      <c r="A638" s="1183" t="s">
        <v>1244</v>
      </c>
      <c r="B638" s="1183" t="s">
        <v>1244</v>
      </c>
      <c r="C638" s="1184">
        <v>435</v>
      </c>
    </row>
    <row r="639" spans="1:3" s="454" customFormat="1" x14ac:dyDescent="0.2">
      <c r="A639" s="1183" t="s">
        <v>1252</v>
      </c>
      <c r="B639" s="1183" t="s">
        <v>1252</v>
      </c>
      <c r="C639" s="1184">
        <v>800</v>
      </c>
    </row>
    <row r="640" spans="1:3" s="454" customFormat="1" x14ac:dyDescent="0.2">
      <c r="A640" s="1183" t="s">
        <v>1261</v>
      </c>
      <c r="B640" s="1183" t="s">
        <v>1261</v>
      </c>
      <c r="C640" s="1184">
        <v>597</v>
      </c>
    </row>
    <row r="641" spans="1:3" s="454" customFormat="1" x14ac:dyDescent="0.2">
      <c r="A641" s="1183" t="s">
        <v>1269</v>
      </c>
      <c r="B641" s="1183" t="s">
        <v>1269</v>
      </c>
      <c r="C641" s="1184">
        <v>1357</v>
      </c>
    </row>
    <row r="642" spans="1:3" s="454" customFormat="1" x14ac:dyDescent="0.2">
      <c r="A642" s="1183" t="s">
        <v>1245</v>
      </c>
      <c r="B642" s="1183" t="s">
        <v>1245</v>
      </c>
      <c r="C642" s="1184">
        <v>486</v>
      </c>
    </row>
    <row r="643" spans="1:3" s="454" customFormat="1" x14ac:dyDescent="0.2">
      <c r="A643" s="1183" t="s">
        <v>1253</v>
      </c>
      <c r="B643" s="1183" t="s">
        <v>1253</v>
      </c>
      <c r="C643" s="1184">
        <v>890</v>
      </c>
    </row>
    <row r="644" spans="1:3" s="454" customFormat="1" x14ac:dyDescent="0.2">
      <c r="A644" s="1183" t="s">
        <v>1262</v>
      </c>
      <c r="B644" s="1183" t="s">
        <v>1262</v>
      </c>
      <c r="C644" s="1184">
        <v>648</v>
      </c>
    </row>
    <row r="645" spans="1:3" s="454" customFormat="1" x14ac:dyDescent="0.2">
      <c r="A645" s="1183" t="s">
        <v>1270</v>
      </c>
      <c r="B645" s="1183" t="s">
        <v>1270</v>
      </c>
      <c r="C645" s="1184">
        <v>1406</v>
      </c>
    </row>
    <row r="646" spans="1:3" s="454" customFormat="1" x14ac:dyDescent="0.2">
      <c r="A646" s="1183" t="s">
        <v>1246</v>
      </c>
      <c r="B646" s="1183" t="s">
        <v>1246</v>
      </c>
      <c r="C646" s="1184">
        <v>529</v>
      </c>
    </row>
    <row r="647" spans="1:3" s="454" customFormat="1" x14ac:dyDescent="0.2">
      <c r="A647" s="1183" t="s">
        <v>1254</v>
      </c>
      <c r="B647" s="1183" t="s">
        <v>1254</v>
      </c>
      <c r="C647" s="1184">
        <v>933</v>
      </c>
    </row>
    <row r="648" spans="1:3" s="454" customFormat="1" x14ac:dyDescent="0.2">
      <c r="A648" s="1183" t="s">
        <v>1263</v>
      </c>
      <c r="B648" s="1183" t="s">
        <v>1263</v>
      </c>
      <c r="C648" s="1184">
        <v>839</v>
      </c>
    </row>
    <row r="649" spans="1:3" s="454" customFormat="1" x14ac:dyDescent="0.2">
      <c r="A649" s="1183" t="s">
        <v>1271</v>
      </c>
      <c r="B649" s="1183" t="s">
        <v>1271</v>
      </c>
      <c r="C649" s="1184">
        <v>1639</v>
      </c>
    </row>
    <row r="650" spans="1:3" s="454" customFormat="1" x14ac:dyDescent="0.2">
      <c r="A650" s="1183" t="s">
        <v>1247</v>
      </c>
      <c r="B650" s="1183" t="s">
        <v>1247</v>
      </c>
      <c r="C650" s="1184">
        <v>701</v>
      </c>
    </row>
    <row r="651" spans="1:3" s="454" customFormat="1" x14ac:dyDescent="0.2">
      <c r="A651" s="1183" t="s">
        <v>1255</v>
      </c>
      <c r="B651" s="1183" t="s">
        <v>1255</v>
      </c>
      <c r="C651" s="1184">
        <v>1124</v>
      </c>
    </row>
    <row r="652" spans="1:3" s="454" customFormat="1" x14ac:dyDescent="0.2">
      <c r="A652" s="1183" t="s">
        <v>1264</v>
      </c>
      <c r="B652" s="1183" t="s">
        <v>1264</v>
      </c>
      <c r="C652" s="1184">
        <v>930</v>
      </c>
    </row>
    <row r="653" spans="1:3" s="454" customFormat="1" x14ac:dyDescent="0.2">
      <c r="A653" s="1183" t="s">
        <v>1272</v>
      </c>
      <c r="B653" s="1183" t="s">
        <v>1272</v>
      </c>
      <c r="C653" s="1184">
        <v>1720</v>
      </c>
    </row>
    <row r="654" spans="1:3" s="454" customFormat="1" x14ac:dyDescent="0.2">
      <c r="A654" s="1183" t="s">
        <v>1248</v>
      </c>
      <c r="B654" s="1183" t="s">
        <v>1248</v>
      </c>
      <c r="C654" s="1184">
        <v>791</v>
      </c>
    </row>
    <row r="655" spans="1:3" s="454" customFormat="1" x14ac:dyDescent="0.2">
      <c r="A655" s="1183" t="s">
        <v>1256</v>
      </c>
      <c r="B655" s="1183" t="s">
        <v>1256</v>
      </c>
      <c r="C655" s="1184">
        <v>1214</v>
      </c>
    </row>
    <row r="656" spans="1:3" s="454" customFormat="1" x14ac:dyDescent="0.2">
      <c r="A656" s="1183" t="s">
        <v>1338</v>
      </c>
      <c r="B656" s="1183" t="s">
        <v>1338</v>
      </c>
      <c r="C656" s="1184">
        <v>559</v>
      </c>
    </row>
    <row r="657" spans="1:3" s="454" customFormat="1" x14ac:dyDescent="0.2">
      <c r="A657" s="1183" t="s">
        <v>1339</v>
      </c>
      <c r="B657" s="1183" t="s">
        <v>1339</v>
      </c>
      <c r="C657" s="1184">
        <v>630</v>
      </c>
    </row>
    <row r="658" spans="1:3" s="454" customFormat="1" x14ac:dyDescent="0.2">
      <c r="A658" s="1183" t="s">
        <v>1340</v>
      </c>
      <c r="B658" s="1183" t="s">
        <v>1340</v>
      </c>
      <c r="C658" s="1184">
        <v>639</v>
      </c>
    </row>
    <row r="659" spans="1:3" s="454" customFormat="1" x14ac:dyDescent="0.2">
      <c r="A659" s="1183" t="s">
        <v>1341</v>
      </c>
      <c r="B659" s="1183" t="s">
        <v>1341</v>
      </c>
      <c r="C659" s="1184">
        <v>865</v>
      </c>
    </row>
    <row r="660" spans="1:3" s="454" customFormat="1" x14ac:dyDescent="0.2">
      <c r="A660" s="1183" t="s">
        <v>1342</v>
      </c>
      <c r="B660" s="1183" t="s">
        <v>1342</v>
      </c>
      <c r="C660" s="1184">
        <v>882</v>
      </c>
    </row>
    <row r="661" spans="1:3" s="454" customFormat="1" x14ac:dyDescent="0.2">
      <c r="A661" s="1183" t="s">
        <v>851</v>
      </c>
      <c r="B661" s="1183" t="s">
        <v>851</v>
      </c>
      <c r="C661" s="1184">
        <v>16</v>
      </c>
    </row>
    <row r="662" spans="1:3" s="454" customFormat="1" x14ac:dyDescent="0.2">
      <c r="A662" s="1183" t="s">
        <v>1274</v>
      </c>
      <c r="B662" s="1183" t="s">
        <v>1274</v>
      </c>
      <c r="C662" s="1184">
        <v>526</v>
      </c>
    </row>
    <row r="663" spans="1:3" s="454" customFormat="1" x14ac:dyDescent="0.2">
      <c r="A663" s="1183" t="s">
        <v>1282</v>
      </c>
      <c r="B663" s="1183" t="s">
        <v>1282</v>
      </c>
      <c r="C663" s="1184">
        <v>1257</v>
      </c>
    </row>
    <row r="664" spans="1:3" s="454" customFormat="1" x14ac:dyDescent="0.2">
      <c r="A664" s="1183" t="s">
        <v>1290</v>
      </c>
      <c r="B664" s="1183" t="s">
        <v>1290</v>
      </c>
      <c r="C664" s="1184">
        <v>435</v>
      </c>
    </row>
    <row r="665" spans="1:3" s="454" customFormat="1" x14ac:dyDescent="0.2">
      <c r="A665" s="1183" t="s">
        <v>1298</v>
      </c>
      <c r="B665" s="1183" t="s">
        <v>1298</v>
      </c>
      <c r="C665" s="1184">
        <v>799</v>
      </c>
    </row>
    <row r="666" spans="1:3" s="454" customFormat="1" x14ac:dyDescent="0.2">
      <c r="A666" s="1183" t="s">
        <v>1275</v>
      </c>
      <c r="B666" s="1183" t="s">
        <v>1275</v>
      </c>
      <c r="C666" s="1184">
        <v>567</v>
      </c>
    </row>
    <row r="667" spans="1:3" s="454" customFormat="1" x14ac:dyDescent="0.2">
      <c r="A667" s="1183" t="s">
        <v>1283</v>
      </c>
      <c r="B667" s="1183" t="s">
        <v>1283</v>
      </c>
      <c r="C667" s="1184">
        <v>1306</v>
      </c>
    </row>
    <row r="668" spans="1:3" s="454" customFormat="1" x14ac:dyDescent="0.2">
      <c r="A668" s="1183" t="s">
        <v>1291</v>
      </c>
      <c r="B668" s="1183" t="s">
        <v>1291</v>
      </c>
      <c r="C668" s="1184">
        <v>486</v>
      </c>
    </row>
    <row r="669" spans="1:3" s="454" customFormat="1" x14ac:dyDescent="0.2">
      <c r="A669" s="1183" t="s">
        <v>1299</v>
      </c>
      <c r="B669" s="1183" t="s">
        <v>1299</v>
      </c>
      <c r="C669" s="1184">
        <v>851</v>
      </c>
    </row>
    <row r="670" spans="1:3" s="454" customFormat="1" x14ac:dyDescent="0.2">
      <c r="A670" s="1183" t="s">
        <v>1276</v>
      </c>
      <c r="B670" s="1183" t="s">
        <v>1276</v>
      </c>
      <c r="C670" s="1184">
        <v>639</v>
      </c>
    </row>
    <row r="671" spans="1:3" s="454" customFormat="1" x14ac:dyDescent="0.2">
      <c r="A671" s="1183" t="s">
        <v>1284</v>
      </c>
      <c r="B671" s="1183" t="s">
        <v>1284</v>
      </c>
      <c r="C671" s="1184">
        <v>1377</v>
      </c>
    </row>
    <row r="672" spans="1:3" s="454" customFormat="1" x14ac:dyDescent="0.2">
      <c r="A672" s="1183" t="s">
        <v>1292</v>
      </c>
      <c r="B672" s="1183" t="s">
        <v>1292</v>
      </c>
      <c r="C672" s="1184">
        <v>538</v>
      </c>
    </row>
    <row r="673" spans="1:3" s="454" customFormat="1" x14ac:dyDescent="0.2">
      <c r="A673" s="1183" t="s">
        <v>1300</v>
      </c>
      <c r="B673" s="1183" t="s">
        <v>1300</v>
      </c>
      <c r="C673" s="1184">
        <v>908</v>
      </c>
    </row>
    <row r="674" spans="1:3" s="454" customFormat="1" x14ac:dyDescent="0.2">
      <c r="A674" s="1183" t="s">
        <v>1277</v>
      </c>
      <c r="B674" s="1183" t="s">
        <v>1277</v>
      </c>
      <c r="C674" s="1184">
        <v>710</v>
      </c>
    </row>
    <row r="675" spans="1:3" s="454" customFormat="1" x14ac:dyDescent="0.2">
      <c r="A675" s="1183" t="s">
        <v>1285</v>
      </c>
      <c r="B675" s="1183" t="s">
        <v>1285</v>
      </c>
      <c r="C675" s="1184">
        <v>1478</v>
      </c>
    </row>
    <row r="676" spans="1:3" s="454" customFormat="1" x14ac:dyDescent="0.2">
      <c r="A676" s="1183" t="s">
        <v>1293</v>
      </c>
      <c r="B676" s="1183" t="s">
        <v>1293</v>
      </c>
      <c r="C676" s="1184">
        <v>606</v>
      </c>
    </row>
    <row r="677" spans="1:3" s="454" customFormat="1" x14ac:dyDescent="0.2">
      <c r="A677" s="1183" t="s">
        <v>1301</v>
      </c>
      <c r="B677" s="1183" t="s">
        <v>1301</v>
      </c>
      <c r="C677" s="1184">
        <v>1005</v>
      </c>
    </row>
    <row r="678" spans="1:3" s="454" customFormat="1" x14ac:dyDescent="0.2">
      <c r="A678" s="1183" t="s">
        <v>1278</v>
      </c>
      <c r="B678" s="1183" t="s">
        <v>1278</v>
      </c>
      <c r="C678" s="1184">
        <v>782</v>
      </c>
    </row>
    <row r="679" spans="1:3" s="454" customFormat="1" x14ac:dyDescent="0.2">
      <c r="A679" s="1183" t="s">
        <v>1286</v>
      </c>
      <c r="B679" s="1183" t="s">
        <v>1286</v>
      </c>
      <c r="C679" s="1184">
        <v>1538</v>
      </c>
    </row>
    <row r="680" spans="1:3" s="454" customFormat="1" x14ac:dyDescent="0.2">
      <c r="A680" s="1183" t="s">
        <v>1294</v>
      </c>
      <c r="B680" s="1183" t="s">
        <v>1294</v>
      </c>
      <c r="C680" s="1184">
        <v>667</v>
      </c>
    </row>
    <row r="681" spans="1:3" s="454" customFormat="1" x14ac:dyDescent="0.2">
      <c r="A681" s="1183" t="s">
        <v>1302</v>
      </c>
      <c r="B681" s="1183" t="s">
        <v>1302</v>
      </c>
      <c r="C681" s="1184">
        <v>1072</v>
      </c>
    </row>
    <row r="682" spans="1:3" s="454" customFormat="1" x14ac:dyDescent="0.2">
      <c r="A682" s="1183" t="s">
        <v>1279</v>
      </c>
      <c r="B682" s="1183" t="s">
        <v>1279</v>
      </c>
      <c r="C682" s="1184">
        <v>1025</v>
      </c>
    </row>
    <row r="683" spans="1:3" s="454" customFormat="1" x14ac:dyDescent="0.2">
      <c r="A683" s="1183" t="s">
        <v>1287</v>
      </c>
      <c r="B683" s="1183" t="s">
        <v>1287</v>
      </c>
      <c r="C683" s="1184">
        <v>1820</v>
      </c>
    </row>
    <row r="684" spans="1:3" s="454" customFormat="1" x14ac:dyDescent="0.2">
      <c r="A684" s="1183" t="s">
        <v>1295</v>
      </c>
      <c r="B684" s="1183" t="s">
        <v>1295</v>
      </c>
      <c r="C684" s="1184">
        <v>891</v>
      </c>
    </row>
    <row r="685" spans="1:3" s="454" customFormat="1" x14ac:dyDescent="0.2">
      <c r="A685" s="1183" t="s">
        <v>1303</v>
      </c>
      <c r="B685" s="1183" t="s">
        <v>1303</v>
      </c>
      <c r="C685" s="1184">
        <v>1305</v>
      </c>
    </row>
    <row r="686" spans="1:3" s="454" customFormat="1" x14ac:dyDescent="0.2">
      <c r="A686" s="1183" t="s">
        <v>1280</v>
      </c>
      <c r="B686" s="1183" t="s">
        <v>1280</v>
      </c>
      <c r="C686" s="1184">
        <v>1144</v>
      </c>
    </row>
    <row r="687" spans="1:3" s="454" customFormat="1" x14ac:dyDescent="0.2">
      <c r="A687" s="1183" t="s">
        <v>1288</v>
      </c>
      <c r="B687" s="1183" t="s">
        <v>1288</v>
      </c>
      <c r="C687" s="1184">
        <v>1935</v>
      </c>
    </row>
    <row r="688" spans="1:3" s="454" customFormat="1" x14ac:dyDescent="0.2">
      <c r="A688" s="1183" t="s">
        <v>1296</v>
      </c>
      <c r="B688" s="1183" t="s">
        <v>1296</v>
      </c>
      <c r="C688" s="1184">
        <v>1002</v>
      </c>
    </row>
    <row r="689" spans="1:3" s="454" customFormat="1" x14ac:dyDescent="0.2">
      <c r="A689" s="1183" t="s">
        <v>1304</v>
      </c>
      <c r="B689" s="1183" t="s">
        <v>1304</v>
      </c>
      <c r="C689" s="1184">
        <v>1453</v>
      </c>
    </row>
    <row r="690" spans="1:3" s="454" customFormat="1" x14ac:dyDescent="0.2">
      <c r="A690" s="1183" t="s">
        <v>1767</v>
      </c>
      <c r="B690" s="1183" t="s">
        <v>1767</v>
      </c>
      <c r="C690" s="1184">
        <v>2255</v>
      </c>
    </row>
    <row r="691" spans="1:3" s="454" customFormat="1" x14ac:dyDescent="0.2">
      <c r="A691" s="1183" t="s">
        <v>1768</v>
      </c>
      <c r="B691" s="1183" t="s">
        <v>1768</v>
      </c>
      <c r="C691" s="1184">
        <v>2391</v>
      </c>
    </row>
    <row r="692" spans="1:3" s="454" customFormat="1" x14ac:dyDescent="0.2">
      <c r="A692" s="1183" t="s">
        <v>1637</v>
      </c>
      <c r="B692" s="1183" t="s">
        <v>1637</v>
      </c>
      <c r="C692" s="1184">
        <v>1795</v>
      </c>
    </row>
    <row r="693" spans="1:3" s="454" customFormat="1" x14ac:dyDescent="0.2">
      <c r="A693" s="1183" t="s">
        <v>934</v>
      </c>
      <c r="B693" s="1183" t="s">
        <v>934</v>
      </c>
      <c r="C693" s="1184">
        <v>1860</v>
      </c>
    </row>
    <row r="694" spans="1:3" s="454" customFormat="1" x14ac:dyDescent="0.2">
      <c r="A694" s="1183" t="s">
        <v>935</v>
      </c>
      <c r="B694" s="1183" t="s">
        <v>935</v>
      </c>
      <c r="C694" s="1184">
        <v>1927</v>
      </c>
    </row>
    <row r="695" spans="1:3" s="454" customFormat="1" x14ac:dyDescent="0.2">
      <c r="A695" s="1183" t="s">
        <v>936</v>
      </c>
      <c r="B695" s="1183" t="s">
        <v>936</v>
      </c>
      <c r="C695" s="1184">
        <v>2003</v>
      </c>
    </row>
    <row r="696" spans="1:3" s="454" customFormat="1" x14ac:dyDescent="0.2">
      <c r="A696" s="1183" t="s">
        <v>937</v>
      </c>
      <c r="B696" s="1183" t="s">
        <v>937</v>
      </c>
      <c r="C696" s="1184">
        <v>2070</v>
      </c>
    </row>
    <row r="697" spans="1:3" s="454" customFormat="1" x14ac:dyDescent="0.2">
      <c r="A697" s="1183" t="s">
        <v>938</v>
      </c>
      <c r="B697" s="1183" t="s">
        <v>938</v>
      </c>
      <c r="C697" s="1184">
        <v>2230</v>
      </c>
    </row>
    <row r="698" spans="1:3" s="454" customFormat="1" x14ac:dyDescent="0.2">
      <c r="A698" s="1183" t="s">
        <v>939</v>
      </c>
      <c r="B698" s="1183" t="s">
        <v>939</v>
      </c>
      <c r="C698" s="1184">
        <v>2486</v>
      </c>
    </row>
    <row r="699" spans="1:3" s="454" customFormat="1" x14ac:dyDescent="0.2">
      <c r="A699" s="1183" t="s">
        <v>324</v>
      </c>
      <c r="B699" s="1183" t="s">
        <v>324</v>
      </c>
      <c r="C699" s="1184">
        <v>3064</v>
      </c>
    </row>
    <row r="700" spans="1:3" s="454" customFormat="1" x14ac:dyDescent="0.2">
      <c r="A700" s="1183" t="s">
        <v>325</v>
      </c>
      <c r="B700" s="1183" t="s">
        <v>325</v>
      </c>
      <c r="C700" s="1184">
        <v>2122</v>
      </c>
    </row>
    <row r="701" spans="1:3" s="454" customFormat="1" x14ac:dyDescent="0.2">
      <c r="A701" s="1183" t="s">
        <v>326</v>
      </c>
      <c r="B701" s="1183" t="s">
        <v>326</v>
      </c>
      <c r="C701" s="1184">
        <v>2175</v>
      </c>
    </row>
    <row r="702" spans="1:3" s="454" customFormat="1" x14ac:dyDescent="0.2">
      <c r="A702" s="1183" t="s">
        <v>327</v>
      </c>
      <c r="B702" s="1183" t="s">
        <v>327</v>
      </c>
      <c r="C702" s="1184">
        <v>2251</v>
      </c>
    </row>
    <row r="703" spans="1:3" s="454" customFormat="1" x14ac:dyDescent="0.2">
      <c r="A703" s="1183" t="s">
        <v>328</v>
      </c>
      <c r="B703" s="1183" t="s">
        <v>328</v>
      </c>
      <c r="C703" s="1184">
        <v>2322</v>
      </c>
    </row>
    <row r="704" spans="1:3" s="454" customFormat="1" x14ac:dyDescent="0.2">
      <c r="A704" s="1183" t="s">
        <v>329</v>
      </c>
      <c r="B704" s="1183" t="s">
        <v>329</v>
      </c>
      <c r="C704" s="1184">
        <v>2360</v>
      </c>
    </row>
    <row r="705" spans="1:3" s="454" customFormat="1" x14ac:dyDescent="0.2">
      <c r="A705" s="1183" t="s">
        <v>330</v>
      </c>
      <c r="B705" s="1183" t="s">
        <v>330</v>
      </c>
      <c r="C705" s="1184">
        <v>2402</v>
      </c>
    </row>
    <row r="706" spans="1:3" s="454" customFormat="1" x14ac:dyDescent="0.2">
      <c r="A706" s="1183" t="s">
        <v>331</v>
      </c>
      <c r="B706" s="1183" t="s">
        <v>331</v>
      </c>
      <c r="C706" s="1184">
        <v>2865</v>
      </c>
    </row>
    <row r="707" spans="1:3" s="454" customFormat="1" x14ac:dyDescent="0.2">
      <c r="A707" s="1183" t="s">
        <v>1214</v>
      </c>
      <c r="B707" s="1183" t="s">
        <v>1214</v>
      </c>
      <c r="C707" s="1184">
        <v>1952</v>
      </c>
    </row>
    <row r="708" spans="1:3" s="454" customFormat="1" x14ac:dyDescent="0.2">
      <c r="A708" s="1183" t="s">
        <v>332</v>
      </c>
      <c r="B708" s="1183" t="s">
        <v>332</v>
      </c>
      <c r="C708" s="1184">
        <v>1135</v>
      </c>
    </row>
    <row r="709" spans="1:3" s="454" customFormat="1" x14ac:dyDescent="0.2">
      <c r="A709" s="1183" t="s">
        <v>1208</v>
      </c>
      <c r="B709" s="1183" t="s">
        <v>1208</v>
      </c>
      <c r="C709" s="1184">
        <v>2018</v>
      </c>
    </row>
    <row r="710" spans="1:3" s="454" customFormat="1" x14ac:dyDescent="0.2">
      <c r="A710" s="1183" t="s">
        <v>333</v>
      </c>
      <c r="B710" s="1183" t="s">
        <v>333</v>
      </c>
      <c r="C710" s="1184">
        <v>1157</v>
      </c>
    </row>
    <row r="711" spans="1:3" s="454" customFormat="1" x14ac:dyDescent="0.2">
      <c r="A711" s="1183" t="s">
        <v>1209</v>
      </c>
      <c r="B711" s="1183" t="s">
        <v>1209</v>
      </c>
      <c r="C711" s="1184">
        <v>2065</v>
      </c>
    </row>
    <row r="712" spans="1:3" s="454" customFormat="1" x14ac:dyDescent="0.2">
      <c r="A712" s="1183" t="s">
        <v>1210</v>
      </c>
      <c r="B712" s="1183" t="s">
        <v>1210</v>
      </c>
      <c r="C712" s="1184">
        <v>2112</v>
      </c>
    </row>
    <row r="713" spans="1:3" s="454" customFormat="1" x14ac:dyDescent="0.2">
      <c r="A713" s="1183" t="s">
        <v>1211</v>
      </c>
      <c r="B713" s="1183" t="s">
        <v>1211</v>
      </c>
      <c r="C713" s="1184">
        <v>2202</v>
      </c>
    </row>
    <row r="714" spans="1:3" s="454" customFormat="1" x14ac:dyDescent="0.2">
      <c r="A714" s="1183" t="s">
        <v>1212</v>
      </c>
      <c r="B714" s="1183" t="s">
        <v>1212</v>
      </c>
      <c r="C714" s="1184">
        <v>2290</v>
      </c>
    </row>
    <row r="715" spans="1:3" s="454" customFormat="1" x14ac:dyDescent="0.2">
      <c r="A715" s="1183" t="s">
        <v>1213</v>
      </c>
      <c r="B715" s="1183" t="s">
        <v>1213</v>
      </c>
      <c r="C715" s="1184">
        <v>2548</v>
      </c>
    </row>
    <row r="716" spans="1:3" s="454" customFormat="1" x14ac:dyDescent="0.2">
      <c r="A716" s="1923" t="s">
        <v>1778</v>
      </c>
      <c r="B716" s="1923" t="s">
        <v>1778</v>
      </c>
      <c r="C716" s="1184">
        <v>2567</v>
      </c>
    </row>
    <row r="717" spans="1:3" s="454" customFormat="1" x14ac:dyDescent="0.2">
      <c r="A717" s="1923" t="s">
        <v>1779</v>
      </c>
      <c r="B717" s="1923" t="s">
        <v>1779</v>
      </c>
      <c r="C717" s="1184">
        <v>2638</v>
      </c>
    </row>
    <row r="718" spans="1:3" s="454" customFormat="1" x14ac:dyDescent="0.2">
      <c r="A718" s="1923" t="s">
        <v>1780</v>
      </c>
      <c r="B718" s="1923" t="s">
        <v>1780</v>
      </c>
      <c r="C718" s="1184">
        <v>1925</v>
      </c>
    </row>
    <row r="719" spans="1:3" s="454" customFormat="1" x14ac:dyDescent="0.2">
      <c r="A719" s="1923" t="s">
        <v>1781</v>
      </c>
      <c r="B719" s="1923" t="s">
        <v>1781</v>
      </c>
      <c r="C719" s="1184">
        <v>1978</v>
      </c>
    </row>
    <row r="720" spans="1:3" s="454" customFormat="1" x14ac:dyDescent="0.2">
      <c r="A720" s="1923" t="s">
        <v>1782</v>
      </c>
      <c r="B720" s="1923" t="s">
        <v>1782</v>
      </c>
      <c r="C720" s="1184">
        <v>2045</v>
      </c>
    </row>
    <row r="721" spans="1:3" s="454" customFormat="1" x14ac:dyDescent="0.2">
      <c r="A721" s="1923" t="s">
        <v>1783</v>
      </c>
      <c r="B721" s="1923" t="s">
        <v>1783</v>
      </c>
      <c r="C721" s="1184">
        <v>2111</v>
      </c>
    </row>
    <row r="722" spans="1:3" s="454" customFormat="1" x14ac:dyDescent="0.2">
      <c r="A722" s="1923" t="s">
        <v>1784</v>
      </c>
      <c r="B722" s="1923" t="s">
        <v>1784</v>
      </c>
      <c r="C722" s="1184">
        <v>2142</v>
      </c>
    </row>
    <row r="723" spans="1:3" s="454" customFormat="1" x14ac:dyDescent="0.2">
      <c r="A723" s="1923" t="s">
        <v>1785</v>
      </c>
      <c r="B723" s="1923" t="s">
        <v>1785</v>
      </c>
      <c r="C723" s="1184">
        <v>2183</v>
      </c>
    </row>
    <row r="724" spans="1:3" s="454" customFormat="1" x14ac:dyDescent="0.2">
      <c r="A724" s="1923" t="s">
        <v>1786</v>
      </c>
      <c r="B724" s="1923" t="s">
        <v>1786</v>
      </c>
      <c r="C724" s="1184">
        <v>2519</v>
      </c>
    </row>
    <row r="725" spans="1:3" s="454" customFormat="1" x14ac:dyDescent="0.2">
      <c r="A725" s="1183" t="s">
        <v>925</v>
      </c>
      <c r="B725" s="1183" t="s">
        <v>925</v>
      </c>
      <c r="C725" s="1184">
        <v>2567</v>
      </c>
    </row>
    <row r="726" spans="1:3" s="454" customFormat="1" x14ac:dyDescent="0.2">
      <c r="A726" s="1183" t="s">
        <v>926</v>
      </c>
      <c r="B726" s="1183" t="s">
        <v>926</v>
      </c>
      <c r="C726" s="1184">
        <v>2638</v>
      </c>
    </row>
    <row r="727" spans="1:3" s="454" customFormat="1" x14ac:dyDescent="0.2">
      <c r="A727" s="1183" t="s">
        <v>918</v>
      </c>
      <c r="B727" s="1183" t="s">
        <v>918</v>
      </c>
      <c r="C727" s="1184">
        <v>1925</v>
      </c>
    </row>
    <row r="728" spans="1:3" s="454" customFormat="1" x14ac:dyDescent="0.2">
      <c r="A728" s="1183" t="s">
        <v>919</v>
      </c>
      <c r="B728" s="1183" t="s">
        <v>919</v>
      </c>
      <c r="C728" s="1184">
        <v>1978</v>
      </c>
    </row>
    <row r="729" spans="1:3" s="454" customFormat="1" x14ac:dyDescent="0.2">
      <c r="A729" s="1183" t="s">
        <v>920</v>
      </c>
      <c r="B729" s="1183" t="s">
        <v>920</v>
      </c>
      <c r="C729" s="1184">
        <v>2045</v>
      </c>
    </row>
    <row r="730" spans="1:3" s="454" customFormat="1" x14ac:dyDescent="0.2">
      <c r="A730" s="1183" t="s">
        <v>921</v>
      </c>
      <c r="B730" s="1183" t="s">
        <v>921</v>
      </c>
      <c r="C730" s="1184">
        <v>2111</v>
      </c>
    </row>
    <row r="731" spans="1:3" s="454" customFormat="1" x14ac:dyDescent="0.2">
      <c r="A731" s="1183" t="s">
        <v>922</v>
      </c>
      <c r="B731" s="1183" t="s">
        <v>922</v>
      </c>
      <c r="C731" s="1184">
        <v>2142</v>
      </c>
    </row>
    <row r="732" spans="1:3" s="454" customFormat="1" x14ac:dyDescent="0.2">
      <c r="A732" s="1183" t="s">
        <v>923</v>
      </c>
      <c r="B732" s="1183" t="s">
        <v>923</v>
      </c>
      <c r="C732" s="1184">
        <v>2183</v>
      </c>
    </row>
    <row r="733" spans="1:3" s="454" customFormat="1" x14ac:dyDescent="0.2">
      <c r="A733" s="1183" t="s">
        <v>924</v>
      </c>
      <c r="B733" s="1183" t="s">
        <v>924</v>
      </c>
      <c r="C733" s="1184">
        <v>2519</v>
      </c>
    </row>
    <row r="734" spans="1:3" s="454" customFormat="1" x14ac:dyDescent="0.2">
      <c r="A734" s="1183" t="s">
        <v>334</v>
      </c>
      <c r="B734" s="1183" t="s">
        <v>334</v>
      </c>
      <c r="C734" s="1184">
        <v>2504</v>
      </c>
    </row>
    <row r="735" spans="1:3" s="454" customFormat="1" x14ac:dyDescent="0.2">
      <c r="A735" s="1183" t="s">
        <v>1683</v>
      </c>
      <c r="B735" s="1183" t="s">
        <v>1683</v>
      </c>
      <c r="C735" s="1184">
        <v>2385</v>
      </c>
    </row>
    <row r="736" spans="1:3" s="454" customFormat="1" x14ac:dyDescent="0.2">
      <c r="A736" s="1183" t="s">
        <v>335</v>
      </c>
      <c r="B736" s="1183" t="s">
        <v>335</v>
      </c>
      <c r="C736" s="1184">
        <v>2013</v>
      </c>
    </row>
    <row r="737" spans="1:3" s="454" customFormat="1" x14ac:dyDescent="0.2">
      <c r="A737" s="1183" t="s">
        <v>1684</v>
      </c>
      <c r="B737" s="1183" t="s">
        <v>1684</v>
      </c>
      <c r="C737" s="1184">
        <v>1919</v>
      </c>
    </row>
    <row r="738" spans="1:3" s="454" customFormat="1" x14ac:dyDescent="0.2">
      <c r="A738" s="1183" t="s">
        <v>336</v>
      </c>
      <c r="B738" s="1183" t="s">
        <v>336</v>
      </c>
      <c r="C738" s="1184">
        <v>2252</v>
      </c>
    </row>
    <row r="739" spans="1:3" s="454" customFormat="1" x14ac:dyDescent="0.2">
      <c r="A739" s="1183" t="s">
        <v>1685</v>
      </c>
      <c r="B739" s="1183" t="s">
        <v>1685</v>
      </c>
      <c r="C739" s="1184">
        <v>2127</v>
      </c>
    </row>
    <row r="740" spans="1:3" s="454" customFormat="1" x14ac:dyDescent="0.2">
      <c r="A740" s="1183" t="s">
        <v>337</v>
      </c>
      <c r="B740" s="1183" t="s">
        <v>337</v>
      </c>
      <c r="C740" s="1184">
        <v>2220</v>
      </c>
    </row>
    <row r="741" spans="1:3" s="454" customFormat="1" x14ac:dyDescent="0.2">
      <c r="A741" s="1183" t="s">
        <v>338</v>
      </c>
      <c r="B741" s="1183" t="s">
        <v>338</v>
      </c>
      <c r="C741" s="1184">
        <v>2372</v>
      </c>
    </row>
    <row r="742" spans="1:3" s="454" customFormat="1" x14ac:dyDescent="0.2">
      <c r="A742" s="1183" t="s">
        <v>339</v>
      </c>
      <c r="B742" s="1183" t="s">
        <v>339</v>
      </c>
      <c r="C742" s="1184">
        <v>2419</v>
      </c>
    </row>
    <row r="743" spans="1:3" s="454" customFormat="1" x14ac:dyDescent="0.2">
      <c r="A743" s="1183" t="s">
        <v>340</v>
      </c>
      <c r="B743" s="1183" t="s">
        <v>340</v>
      </c>
      <c r="C743" s="1184">
        <v>2715</v>
      </c>
    </row>
    <row r="744" spans="1:3" s="454" customFormat="1" x14ac:dyDescent="0.2">
      <c r="A744" s="1183" t="s">
        <v>940</v>
      </c>
      <c r="B744" s="1183" t="s">
        <v>940</v>
      </c>
      <c r="C744" s="1184">
        <v>2121</v>
      </c>
    </row>
    <row r="745" spans="1:3" s="454" customFormat="1" x14ac:dyDescent="0.2">
      <c r="A745" s="1183" t="s">
        <v>941</v>
      </c>
      <c r="B745" s="1183" t="s">
        <v>941</v>
      </c>
      <c r="C745" s="1184">
        <v>2236</v>
      </c>
    </row>
    <row r="746" spans="1:3" s="454" customFormat="1" x14ac:dyDescent="0.2">
      <c r="A746" s="1183" t="s">
        <v>942</v>
      </c>
      <c r="B746" s="1183" t="s">
        <v>942</v>
      </c>
      <c r="C746" s="1184">
        <v>2278</v>
      </c>
    </row>
    <row r="747" spans="1:3" s="454" customFormat="1" x14ac:dyDescent="0.2">
      <c r="A747" s="1183" t="s">
        <v>943</v>
      </c>
      <c r="B747" s="1183" t="s">
        <v>943</v>
      </c>
      <c r="C747" s="1184">
        <v>2331</v>
      </c>
    </row>
    <row r="748" spans="1:3" s="454" customFormat="1" x14ac:dyDescent="0.2">
      <c r="A748" s="1183" t="s">
        <v>944</v>
      </c>
      <c r="B748" s="1183" t="s">
        <v>944</v>
      </c>
      <c r="C748" s="1184">
        <v>2409</v>
      </c>
    </row>
    <row r="749" spans="1:3" s="454" customFormat="1" x14ac:dyDescent="0.2">
      <c r="A749" s="1183" t="s">
        <v>945</v>
      </c>
      <c r="B749" s="1183" t="s">
        <v>945</v>
      </c>
      <c r="C749" s="1184">
        <v>2682</v>
      </c>
    </row>
    <row r="750" spans="1:3" s="454" customFormat="1" x14ac:dyDescent="0.2">
      <c r="A750" s="1183" t="s">
        <v>932</v>
      </c>
      <c r="B750" s="1183" t="s">
        <v>932</v>
      </c>
      <c r="C750" s="1184">
        <v>3319</v>
      </c>
    </row>
    <row r="751" spans="1:3" s="454" customFormat="1" x14ac:dyDescent="0.2">
      <c r="A751" s="1183" t="s">
        <v>409</v>
      </c>
      <c r="B751" s="1183" t="s">
        <v>409</v>
      </c>
      <c r="C751" s="1184">
        <v>3942</v>
      </c>
    </row>
    <row r="752" spans="1:3" s="454" customFormat="1" x14ac:dyDescent="0.2">
      <c r="A752" s="1183" t="s">
        <v>933</v>
      </c>
      <c r="B752" s="1183" t="s">
        <v>933</v>
      </c>
      <c r="C752" s="1184">
        <v>3346</v>
      </c>
    </row>
    <row r="753" spans="1:3" s="454" customFormat="1" x14ac:dyDescent="0.2">
      <c r="A753" s="1183" t="s">
        <v>341</v>
      </c>
      <c r="B753" s="1183" t="s">
        <v>341</v>
      </c>
      <c r="C753" s="1184">
        <v>7239</v>
      </c>
    </row>
    <row r="754" spans="1:3" s="454" customFormat="1" x14ac:dyDescent="0.2">
      <c r="A754" s="1183" t="s">
        <v>410</v>
      </c>
      <c r="B754" s="1183" t="s">
        <v>410</v>
      </c>
      <c r="C754" s="1184">
        <v>8509</v>
      </c>
    </row>
    <row r="755" spans="1:3" s="454" customFormat="1" x14ac:dyDescent="0.2">
      <c r="A755" s="1183" t="s">
        <v>1482</v>
      </c>
      <c r="B755" s="1183" t="s">
        <v>1482</v>
      </c>
      <c r="C755" s="1184">
        <v>2265</v>
      </c>
    </row>
    <row r="756" spans="1:3" s="454" customFormat="1" x14ac:dyDescent="0.2">
      <c r="A756" s="1183" t="s">
        <v>342</v>
      </c>
      <c r="B756" s="1183" t="s">
        <v>342</v>
      </c>
      <c r="C756" s="1184">
        <v>7356</v>
      </c>
    </row>
    <row r="757" spans="1:3" s="454" customFormat="1" x14ac:dyDescent="0.2">
      <c r="A757" s="1183" t="s">
        <v>411</v>
      </c>
      <c r="B757" s="1183" t="s">
        <v>411</v>
      </c>
      <c r="C757" s="1184">
        <v>8689</v>
      </c>
    </row>
    <row r="758" spans="1:3" s="454" customFormat="1" x14ac:dyDescent="0.2">
      <c r="A758" s="1183" t="s">
        <v>1483</v>
      </c>
      <c r="B758" s="1183" t="s">
        <v>1483</v>
      </c>
      <c r="C758" s="1184">
        <v>2310</v>
      </c>
    </row>
    <row r="759" spans="1:3" s="454" customFormat="1" x14ac:dyDescent="0.2">
      <c r="A759" s="1183" t="s">
        <v>1484</v>
      </c>
      <c r="B759" s="1183" t="s">
        <v>1484</v>
      </c>
      <c r="C759" s="1184">
        <v>2375</v>
      </c>
    </row>
    <row r="760" spans="1:3" s="454" customFormat="1" x14ac:dyDescent="0.2">
      <c r="A760" s="1183" t="s">
        <v>928</v>
      </c>
      <c r="B760" s="1183" t="s">
        <v>928</v>
      </c>
      <c r="C760" s="1184">
        <v>2448</v>
      </c>
    </row>
    <row r="761" spans="1:3" s="454" customFormat="1" x14ac:dyDescent="0.2">
      <c r="A761" s="1183" t="s">
        <v>929</v>
      </c>
      <c r="B761" s="1183" t="s">
        <v>929</v>
      </c>
      <c r="C761" s="1184">
        <v>2479</v>
      </c>
    </row>
    <row r="762" spans="1:3" s="454" customFormat="1" x14ac:dyDescent="0.2">
      <c r="A762" s="1183" t="s">
        <v>930</v>
      </c>
      <c r="B762" s="1183" t="s">
        <v>930</v>
      </c>
      <c r="C762" s="1184">
        <v>2816</v>
      </c>
    </row>
    <row r="763" spans="1:3" s="454" customFormat="1" x14ac:dyDescent="0.2">
      <c r="A763" s="1183" t="s">
        <v>931</v>
      </c>
      <c r="B763" s="1183" t="s">
        <v>931</v>
      </c>
      <c r="C763" s="1184">
        <v>3118</v>
      </c>
    </row>
    <row r="764" spans="1:3" s="454" customFormat="1" x14ac:dyDescent="0.2">
      <c r="A764" s="1183" t="s">
        <v>1376</v>
      </c>
      <c r="B764" s="1183" t="s">
        <v>1376</v>
      </c>
      <c r="C764" s="1184">
        <v>1598</v>
      </c>
    </row>
    <row r="765" spans="1:3" s="454" customFormat="1" x14ac:dyDescent="0.2">
      <c r="A765" s="1183" t="s">
        <v>1377</v>
      </c>
      <c r="B765" s="1183" t="s">
        <v>1377</v>
      </c>
      <c r="C765" s="1184">
        <v>1632</v>
      </c>
    </row>
    <row r="766" spans="1:3" s="454" customFormat="1" x14ac:dyDescent="0.2">
      <c r="A766" s="1183" t="s">
        <v>1378</v>
      </c>
      <c r="B766" s="1183" t="s">
        <v>1378</v>
      </c>
      <c r="C766" s="1184">
        <v>1707</v>
      </c>
    </row>
    <row r="767" spans="1:3" s="454" customFormat="1" x14ac:dyDescent="0.2">
      <c r="A767" s="1183" t="s">
        <v>1379</v>
      </c>
      <c r="B767" s="1183" t="s">
        <v>1379</v>
      </c>
      <c r="C767" s="1184">
        <v>1741</v>
      </c>
    </row>
    <row r="768" spans="1:3" s="454" customFormat="1" x14ac:dyDescent="0.2">
      <c r="A768" s="1183" t="s">
        <v>1380</v>
      </c>
      <c r="B768" s="1183" t="s">
        <v>1380</v>
      </c>
      <c r="C768" s="1184">
        <v>1896</v>
      </c>
    </row>
    <row r="769" spans="1:3" s="454" customFormat="1" x14ac:dyDescent="0.2">
      <c r="A769" s="1183" t="s">
        <v>1381</v>
      </c>
      <c r="B769" s="1183" t="s">
        <v>1381</v>
      </c>
      <c r="C769" s="1184">
        <v>1933</v>
      </c>
    </row>
    <row r="770" spans="1:3" s="454" customFormat="1" x14ac:dyDescent="0.2">
      <c r="A770" s="1183" t="s">
        <v>617</v>
      </c>
      <c r="B770" s="1183" t="s">
        <v>617</v>
      </c>
      <c r="C770" s="1184">
        <v>3011</v>
      </c>
    </row>
    <row r="771" spans="1:3" s="454" customFormat="1" x14ac:dyDescent="0.2">
      <c r="A771" s="1183" t="s">
        <v>618</v>
      </c>
      <c r="B771" s="1183" t="s">
        <v>618</v>
      </c>
      <c r="C771" s="1184">
        <v>3040</v>
      </c>
    </row>
    <row r="772" spans="1:3" s="454" customFormat="1" x14ac:dyDescent="0.2">
      <c r="A772" s="1183" t="s">
        <v>927</v>
      </c>
      <c r="B772" s="1183" t="s">
        <v>927</v>
      </c>
      <c r="C772" s="1184">
        <v>3565</v>
      </c>
    </row>
    <row r="773" spans="1:3" s="454" customFormat="1" x14ac:dyDescent="0.2">
      <c r="A773" s="1183" t="s">
        <v>619</v>
      </c>
      <c r="B773" s="1183" t="s">
        <v>619</v>
      </c>
      <c r="C773" s="1184">
        <v>2046</v>
      </c>
    </row>
    <row r="774" spans="1:3" s="454" customFormat="1" x14ac:dyDescent="0.2">
      <c r="A774" s="1183" t="s">
        <v>620</v>
      </c>
      <c r="B774" s="1183" t="s">
        <v>620</v>
      </c>
      <c r="C774" s="1184">
        <v>2103</v>
      </c>
    </row>
    <row r="775" spans="1:3" s="454" customFormat="1" x14ac:dyDescent="0.2">
      <c r="A775" s="1183" t="s">
        <v>621</v>
      </c>
      <c r="B775" s="1183" t="s">
        <v>621</v>
      </c>
      <c r="C775" s="1184">
        <v>2136</v>
      </c>
    </row>
    <row r="776" spans="1:3" s="454" customFormat="1" x14ac:dyDescent="0.2">
      <c r="A776" s="1183" t="s">
        <v>622</v>
      </c>
      <c r="B776" s="1183" t="s">
        <v>622</v>
      </c>
      <c r="C776" s="1184">
        <v>2220</v>
      </c>
    </row>
    <row r="777" spans="1:3" s="454" customFormat="1" x14ac:dyDescent="0.2">
      <c r="A777" s="1183" t="s">
        <v>623</v>
      </c>
      <c r="B777" s="1183" t="s">
        <v>623</v>
      </c>
      <c r="C777" s="1184">
        <v>2253</v>
      </c>
    </row>
    <row r="778" spans="1:3" s="454" customFormat="1" x14ac:dyDescent="0.2">
      <c r="A778" s="1183" t="s">
        <v>624</v>
      </c>
      <c r="B778" s="1183" t="s">
        <v>624</v>
      </c>
      <c r="C778" s="1184">
        <v>2559</v>
      </c>
    </row>
    <row r="779" spans="1:3" s="454" customFormat="1" x14ac:dyDescent="0.2">
      <c r="A779" s="1183" t="s">
        <v>625</v>
      </c>
      <c r="B779" s="1183" t="s">
        <v>625</v>
      </c>
      <c r="C779" s="1184">
        <v>2833</v>
      </c>
    </row>
    <row r="780" spans="1:3" s="454" customFormat="1" x14ac:dyDescent="0.2">
      <c r="A780" s="1183" t="s">
        <v>343</v>
      </c>
      <c r="B780" s="1183" t="s">
        <v>343</v>
      </c>
      <c r="C780" s="1184">
        <v>4347</v>
      </c>
    </row>
    <row r="781" spans="1:3" s="454" customFormat="1" x14ac:dyDescent="0.2">
      <c r="A781" s="1183" t="s">
        <v>344</v>
      </c>
      <c r="B781" s="1183" t="s">
        <v>344</v>
      </c>
      <c r="C781" s="1184">
        <v>4444</v>
      </c>
    </row>
    <row r="782" spans="1:3" s="454" customFormat="1" x14ac:dyDescent="0.2">
      <c r="A782" s="1183" t="s">
        <v>345</v>
      </c>
      <c r="B782" s="1183" t="s">
        <v>345</v>
      </c>
      <c r="C782" s="1184">
        <v>4049</v>
      </c>
    </row>
    <row r="783" spans="1:3" s="454" customFormat="1" x14ac:dyDescent="0.2">
      <c r="A783" s="1183" t="s">
        <v>1207</v>
      </c>
      <c r="B783" s="1183" t="s">
        <v>1207</v>
      </c>
      <c r="C783" s="1184">
        <v>1676</v>
      </c>
    </row>
    <row r="784" spans="1:3" s="454" customFormat="1" x14ac:dyDescent="0.2">
      <c r="A784" s="1183" t="s">
        <v>346</v>
      </c>
      <c r="B784" s="1183" t="s">
        <v>346</v>
      </c>
      <c r="C784" s="1184">
        <v>1727</v>
      </c>
    </row>
    <row r="785" spans="1:3" s="454" customFormat="1" x14ac:dyDescent="0.2">
      <c r="A785" s="1183" t="s">
        <v>347</v>
      </c>
      <c r="B785" s="1183" t="s">
        <v>347</v>
      </c>
      <c r="C785" s="1184">
        <v>1779</v>
      </c>
    </row>
    <row r="786" spans="1:3" s="454" customFormat="1" x14ac:dyDescent="0.2">
      <c r="A786" s="1183" t="s">
        <v>348</v>
      </c>
      <c r="B786" s="1183" t="s">
        <v>348</v>
      </c>
      <c r="C786" s="1184">
        <v>1897</v>
      </c>
    </row>
    <row r="787" spans="1:3" s="454" customFormat="1" x14ac:dyDescent="0.2">
      <c r="A787" s="1183" t="s">
        <v>349</v>
      </c>
      <c r="B787" s="1183" t="s">
        <v>349</v>
      </c>
      <c r="C787" s="1184">
        <v>1978</v>
      </c>
    </row>
    <row r="788" spans="1:3" s="454" customFormat="1" x14ac:dyDescent="0.2">
      <c r="A788" s="1183" t="s">
        <v>350</v>
      </c>
      <c r="B788" s="1183" t="s">
        <v>350</v>
      </c>
      <c r="C788" s="1184">
        <v>2025</v>
      </c>
    </row>
    <row r="789" spans="1:3" s="454" customFormat="1" x14ac:dyDescent="0.2">
      <c r="A789" s="1183" t="s">
        <v>1205</v>
      </c>
      <c r="B789" s="1183" t="s">
        <v>1205</v>
      </c>
      <c r="C789" s="1184">
        <v>8118</v>
      </c>
    </row>
    <row r="790" spans="1:3" s="454" customFormat="1" x14ac:dyDescent="0.2">
      <c r="A790" s="1183" t="s">
        <v>489</v>
      </c>
      <c r="B790" s="1183" t="s">
        <v>489</v>
      </c>
      <c r="C790" s="1184">
        <v>92</v>
      </c>
    </row>
    <row r="791" spans="1:3" s="454" customFormat="1" x14ac:dyDescent="0.2">
      <c r="A791" s="1183" t="s">
        <v>234</v>
      </c>
      <c r="B791" s="1183" t="s">
        <v>234</v>
      </c>
      <c r="C791" s="1184">
        <v>98</v>
      </c>
    </row>
    <row r="792" spans="1:3" s="454" customFormat="1" x14ac:dyDescent="0.2">
      <c r="A792" s="1183" t="s">
        <v>412</v>
      </c>
      <c r="B792" s="1183" t="s">
        <v>412</v>
      </c>
      <c r="C792" s="1184">
        <v>89</v>
      </c>
    </row>
    <row r="793" spans="1:3" s="454" customFormat="1" x14ac:dyDescent="0.2">
      <c r="A793" s="1183" t="s">
        <v>852</v>
      </c>
      <c r="B793" s="1183" t="s">
        <v>852</v>
      </c>
      <c r="C793" s="1184">
        <v>105</v>
      </c>
    </row>
    <row r="794" spans="1:3" s="454" customFormat="1" x14ac:dyDescent="0.2">
      <c r="A794" s="1183" t="s">
        <v>853</v>
      </c>
      <c r="B794" s="1183" t="s">
        <v>853</v>
      </c>
      <c r="C794" s="1184">
        <v>388</v>
      </c>
    </row>
    <row r="795" spans="1:3" s="454" customFormat="1" x14ac:dyDescent="0.2">
      <c r="A795" s="1183" t="s">
        <v>854</v>
      </c>
      <c r="B795" s="1183" t="s">
        <v>854</v>
      </c>
      <c r="C795" s="1184">
        <v>308</v>
      </c>
    </row>
    <row r="796" spans="1:3" s="454" customFormat="1" x14ac:dyDescent="0.2">
      <c r="A796" s="1183" t="s">
        <v>855</v>
      </c>
      <c r="B796" s="1183" t="s">
        <v>855</v>
      </c>
      <c r="C796" s="1184">
        <v>155</v>
      </c>
    </row>
    <row r="797" spans="1:3" s="454" customFormat="1" x14ac:dyDescent="0.2">
      <c r="A797" s="1183" t="s">
        <v>856</v>
      </c>
      <c r="B797" s="1183" t="s">
        <v>856</v>
      </c>
      <c r="C797" s="1184">
        <v>233</v>
      </c>
    </row>
    <row r="798" spans="1:3" s="454" customFormat="1" x14ac:dyDescent="0.2">
      <c r="A798" s="1183" t="s">
        <v>1686</v>
      </c>
      <c r="B798" s="1183" t="s">
        <v>1686</v>
      </c>
      <c r="C798" s="1184">
        <v>875</v>
      </c>
    </row>
    <row r="799" spans="1:3" s="454" customFormat="1" x14ac:dyDescent="0.2">
      <c r="A799" s="1183" t="s">
        <v>857</v>
      </c>
      <c r="B799" s="1183" t="s">
        <v>857</v>
      </c>
      <c r="C799" s="1184">
        <v>1610</v>
      </c>
    </row>
    <row r="800" spans="1:3" s="454" customFormat="1" x14ac:dyDescent="0.2">
      <c r="A800" s="1183" t="s">
        <v>858</v>
      </c>
      <c r="B800" s="1183" t="s">
        <v>858</v>
      </c>
      <c r="C800" s="1184">
        <v>863</v>
      </c>
    </row>
    <row r="801" spans="1:3" s="454" customFormat="1" x14ac:dyDescent="0.2">
      <c r="A801" s="1183" t="s">
        <v>859</v>
      </c>
      <c r="B801" s="1183" t="s">
        <v>859</v>
      </c>
      <c r="C801" s="1184">
        <v>1179</v>
      </c>
    </row>
    <row r="802" spans="1:3" s="454" customFormat="1" x14ac:dyDescent="0.2">
      <c r="A802" s="1183" t="s">
        <v>1382</v>
      </c>
      <c r="B802" s="1183" t="s">
        <v>1382</v>
      </c>
      <c r="C802" s="1184">
        <v>83</v>
      </c>
    </row>
    <row r="803" spans="1:3" s="454" customFormat="1" x14ac:dyDescent="0.2">
      <c r="A803" s="1183" t="s">
        <v>413</v>
      </c>
      <c r="B803" s="1183" t="s">
        <v>413</v>
      </c>
      <c r="C803" s="1184">
        <v>83</v>
      </c>
    </row>
    <row r="804" spans="1:3" s="454" customFormat="1" x14ac:dyDescent="0.2">
      <c r="A804" s="1183" t="s">
        <v>490</v>
      </c>
      <c r="B804" s="1183" t="s">
        <v>490</v>
      </c>
      <c r="C804" s="1184">
        <v>45</v>
      </c>
    </row>
    <row r="805" spans="1:3" s="454" customFormat="1" x14ac:dyDescent="0.2">
      <c r="A805" s="1183" t="s">
        <v>414</v>
      </c>
      <c r="B805" s="1183" t="s">
        <v>414</v>
      </c>
      <c r="C805" s="1184">
        <v>50</v>
      </c>
    </row>
    <row r="806" spans="1:3" s="454" customFormat="1" x14ac:dyDescent="0.2">
      <c r="A806" s="1183" t="s">
        <v>491</v>
      </c>
      <c r="B806" s="1183" t="s">
        <v>491</v>
      </c>
      <c r="C806" s="1184">
        <v>71</v>
      </c>
    </row>
    <row r="807" spans="1:3" s="454" customFormat="1" x14ac:dyDescent="0.2">
      <c r="A807" s="1183" t="s">
        <v>415</v>
      </c>
      <c r="B807" s="1183" t="s">
        <v>415</v>
      </c>
      <c r="C807" s="1184">
        <v>637</v>
      </c>
    </row>
    <row r="808" spans="1:3" s="454" customFormat="1" x14ac:dyDescent="0.2">
      <c r="A808" s="1183" t="s">
        <v>416</v>
      </c>
      <c r="B808" s="1183" t="s">
        <v>416</v>
      </c>
      <c r="C808" s="1184">
        <v>328</v>
      </c>
    </row>
    <row r="809" spans="1:3" s="454" customFormat="1" x14ac:dyDescent="0.2">
      <c r="A809" s="1183" t="s">
        <v>417</v>
      </c>
      <c r="B809" s="1183" t="s">
        <v>417</v>
      </c>
      <c r="C809" s="1184">
        <v>447</v>
      </c>
    </row>
    <row r="810" spans="1:3" s="454" customFormat="1" x14ac:dyDescent="0.2">
      <c r="A810" s="1183" t="s">
        <v>418</v>
      </c>
      <c r="B810" s="1183" t="s">
        <v>418</v>
      </c>
      <c r="C810" s="1184">
        <v>370</v>
      </c>
    </row>
    <row r="811" spans="1:3" s="454" customFormat="1" x14ac:dyDescent="0.2">
      <c r="A811" s="1183" t="s">
        <v>419</v>
      </c>
      <c r="B811" s="1183" t="s">
        <v>419</v>
      </c>
      <c r="C811" s="1184">
        <v>252</v>
      </c>
    </row>
    <row r="812" spans="1:3" s="454" customFormat="1" x14ac:dyDescent="0.2">
      <c r="A812" s="1183" t="s">
        <v>420</v>
      </c>
      <c r="B812" s="1183" t="s">
        <v>420</v>
      </c>
      <c r="C812" s="1184">
        <v>596</v>
      </c>
    </row>
    <row r="813" spans="1:3" s="454" customFormat="1" x14ac:dyDescent="0.2">
      <c r="A813" s="1183" t="s">
        <v>492</v>
      </c>
      <c r="B813" s="1183" t="s">
        <v>492</v>
      </c>
      <c r="C813" s="1184">
        <v>196</v>
      </c>
    </row>
    <row r="814" spans="1:3" s="454" customFormat="1" x14ac:dyDescent="0.2">
      <c r="A814" s="1183" t="s">
        <v>493</v>
      </c>
      <c r="B814" s="1183" t="s">
        <v>493</v>
      </c>
      <c r="C814" s="1184">
        <v>136</v>
      </c>
    </row>
    <row r="815" spans="1:3" s="454" customFormat="1" x14ac:dyDescent="0.2">
      <c r="A815" s="1183" t="s">
        <v>494</v>
      </c>
      <c r="B815" s="1183" t="s">
        <v>494</v>
      </c>
      <c r="C815" s="1184">
        <v>113</v>
      </c>
    </row>
    <row r="816" spans="1:3" s="454" customFormat="1" x14ac:dyDescent="0.2">
      <c r="A816" s="1183" t="s">
        <v>1625</v>
      </c>
      <c r="B816" s="1183" t="s">
        <v>1625</v>
      </c>
      <c r="C816" s="1184">
        <v>495</v>
      </c>
    </row>
    <row r="817" spans="1:3" s="454" customFormat="1" x14ac:dyDescent="0.2">
      <c r="A817" s="1183" t="s">
        <v>1626</v>
      </c>
      <c r="B817" s="1183" t="s">
        <v>1626</v>
      </c>
      <c r="C817" s="1184">
        <v>202</v>
      </c>
    </row>
    <row r="818" spans="1:3" s="454" customFormat="1" x14ac:dyDescent="0.2">
      <c r="A818" s="1183" t="s">
        <v>1383</v>
      </c>
      <c r="B818" s="1183" t="s">
        <v>1383</v>
      </c>
      <c r="C818" s="1184">
        <v>543</v>
      </c>
    </row>
    <row r="819" spans="1:3" s="454" customFormat="1" x14ac:dyDescent="0.2">
      <c r="A819" s="1183" t="s">
        <v>682</v>
      </c>
      <c r="B819" s="1183" t="s">
        <v>682</v>
      </c>
      <c r="C819" s="1184">
        <v>140</v>
      </c>
    </row>
    <row r="820" spans="1:3" s="454" customFormat="1" x14ac:dyDescent="0.2">
      <c r="A820" s="1183" t="s">
        <v>1384</v>
      </c>
      <c r="B820" s="1183" t="s">
        <v>1384</v>
      </c>
      <c r="C820" s="1184">
        <v>169</v>
      </c>
    </row>
    <row r="821" spans="1:3" s="454" customFormat="1" x14ac:dyDescent="0.2">
      <c r="A821" s="1183" t="s">
        <v>1385</v>
      </c>
      <c r="B821" s="1183" t="s">
        <v>1385</v>
      </c>
      <c r="C821" s="1184">
        <v>352</v>
      </c>
    </row>
    <row r="822" spans="1:3" s="454" customFormat="1" x14ac:dyDescent="0.2">
      <c r="A822" s="1183" t="s">
        <v>495</v>
      </c>
      <c r="B822" s="1183" t="s">
        <v>495</v>
      </c>
      <c r="C822" s="1184">
        <v>157</v>
      </c>
    </row>
    <row r="823" spans="1:3" s="454" customFormat="1" x14ac:dyDescent="0.2">
      <c r="A823" s="1183" t="s">
        <v>496</v>
      </c>
      <c r="B823" s="1183" t="s">
        <v>496</v>
      </c>
      <c r="C823" s="1184">
        <v>263</v>
      </c>
    </row>
    <row r="824" spans="1:3" s="454" customFormat="1" x14ac:dyDescent="0.2">
      <c r="A824" s="1183" t="s">
        <v>497</v>
      </c>
      <c r="B824" s="1183" t="s">
        <v>497</v>
      </c>
      <c r="C824" s="1184">
        <v>296</v>
      </c>
    </row>
    <row r="825" spans="1:3" s="454" customFormat="1" x14ac:dyDescent="0.2">
      <c r="A825" s="1183" t="s">
        <v>421</v>
      </c>
      <c r="B825" s="1183" t="s">
        <v>421</v>
      </c>
      <c r="C825" s="1184">
        <v>86</v>
      </c>
    </row>
    <row r="826" spans="1:3" s="454" customFormat="1" x14ac:dyDescent="0.2">
      <c r="A826" s="1183" t="s">
        <v>422</v>
      </c>
      <c r="B826" s="1183" t="s">
        <v>422</v>
      </c>
      <c r="C826" s="1184">
        <v>80</v>
      </c>
    </row>
    <row r="827" spans="1:3" s="454" customFormat="1" x14ac:dyDescent="0.2">
      <c r="A827" s="1183" t="s">
        <v>498</v>
      </c>
      <c r="B827" s="1183" t="s">
        <v>498</v>
      </c>
      <c r="C827" s="1184">
        <v>118</v>
      </c>
    </row>
    <row r="828" spans="1:3" s="454" customFormat="1" x14ac:dyDescent="0.2">
      <c r="A828" s="1183" t="s">
        <v>1769</v>
      </c>
      <c r="B828" s="1183" t="s">
        <v>1769</v>
      </c>
      <c r="C828" s="1184">
        <v>311</v>
      </c>
    </row>
    <row r="829" spans="1:3" s="454" customFormat="1" x14ac:dyDescent="0.2">
      <c r="A829" s="1183" t="s">
        <v>499</v>
      </c>
      <c r="B829" s="1183" t="s">
        <v>499</v>
      </c>
      <c r="C829" s="1184">
        <v>343</v>
      </c>
    </row>
    <row r="830" spans="1:3" s="454" customFormat="1" x14ac:dyDescent="0.2">
      <c r="A830" s="1183" t="s">
        <v>235</v>
      </c>
      <c r="B830" s="1183" t="s">
        <v>235</v>
      </c>
      <c r="C830" s="1184">
        <v>750</v>
      </c>
    </row>
    <row r="831" spans="1:3" s="454" customFormat="1" x14ac:dyDescent="0.2">
      <c r="A831" s="1183" t="s">
        <v>1687</v>
      </c>
      <c r="B831" s="1183" t="s">
        <v>1687</v>
      </c>
      <c r="C831" s="1184">
        <v>665</v>
      </c>
    </row>
    <row r="832" spans="1:3" s="454" customFormat="1" x14ac:dyDescent="0.2">
      <c r="A832" s="1183" t="s">
        <v>500</v>
      </c>
      <c r="B832" s="1183" t="s">
        <v>500</v>
      </c>
      <c r="C832" s="1184">
        <v>817</v>
      </c>
    </row>
    <row r="833" spans="1:3" s="454" customFormat="1" x14ac:dyDescent="0.2">
      <c r="A833" s="1183" t="s">
        <v>501</v>
      </c>
      <c r="B833" s="1183" t="s">
        <v>501</v>
      </c>
      <c r="C833" s="1184">
        <v>610</v>
      </c>
    </row>
    <row r="834" spans="1:3" s="454" customFormat="1" x14ac:dyDescent="0.2">
      <c r="A834" s="1183" t="s">
        <v>860</v>
      </c>
      <c r="B834" s="1183" t="s">
        <v>860</v>
      </c>
      <c r="C834" s="1184">
        <v>780</v>
      </c>
    </row>
    <row r="835" spans="1:3" s="454" customFormat="1" x14ac:dyDescent="0.2">
      <c r="A835" s="1183" t="s">
        <v>502</v>
      </c>
      <c r="B835" s="1183" t="s">
        <v>502</v>
      </c>
      <c r="C835" s="1184">
        <v>512</v>
      </c>
    </row>
    <row r="836" spans="1:3" s="454" customFormat="1" x14ac:dyDescent="0.2">
      <c r="A836" s="1183" t="s">
        <v>503</v>
      </c>
      <c r="B836" s="1183" t="s">
        <v>503</v>
      </c>
      <c r="C836" s="1184">
        <v>181</v>
      </c>
    </row>
    <row r="837" spans="1:3" s="454" customFormat="1" x14ac:dyDescent="0.2">
      <c r="A837" s="1923" t="s">
        <v>1787</v>
      </c>
      <c r="B837" s="1923" t="s">
        <v>1787</v>
      </c>
      <c r="C837" s="1184">
        <v>266</v>
      </c>
    </row>
    <row r="838" spans="1:3" s="454" customFormat="1" x14ac:dyDescent="0.2">
      <c r="A838" s="1183" t="s">
        <v>504</v>
      </c>
      <c r="B838" s="1183" t="s">
        <v>504</v>
      </c>
      <c r="C838" s="1184">
        <v>370</v>
      </c>
    </row>
    <row r="839" spans="1:3" s="454" customFormat="1" x14ac:dyDescent="0.2">
      <c r="A839" s="1183" t="s">
        <v>505</v>
      </c>
      <c r="B839" s="1183" t="s">
        <v>505</v>
      </c>
      <c r="C839" s="1184">
        <v>240</v>
      </c>
    </row>
    <row r="840" spans="1:3" s="454" customFormat="1" x14ac:dyDescent="0.2">
      <c r="A840" s="1183" t="s">
        <v>423</v>
      </c>
      <c r="B840" s="1183" t="s">
        <v>423</v>
      </c>
      <c r="C840" s="1184">
        <v>1362</v>
      </c>
    </row>
    <row r="841" spans="1:3" s="454" customFormat="1" x14ac:dyDescent="0.2">
      <c r="A841" s="1183" t="s">
        <v>506</v>
      </c>
      <c r="B841" s="1183" t="s">
        <v>506</v>
      </c>
      <c r="C841" s="1184">
        <v>1531</v>
      </c>
    </row>
    <row r="842" spans="1:3" s="454" customFormat="1" x14ac:dyDescent="0.2">
      <c r="A842" s="1183" t="s">
        <v>448</v>
      </c>
      <c r="B842" s="1183" t="s">
        <v>448</v>
      </c>
      <c r="C842" s="1184">
        <v>1741</v>
      </c>
    </row>
    <row r="843" spans="1:3" s="454" customFormat="1" x14ac:dyDescent="0.2">
      <c r="A843" s="1183" t="s">
        <v>236</v>
      </c>
      <c r="B843" s="1183" t="s">
        <v>236</v>
      </c>
      <c r="C843" s="1184">
        <v>1104</v>
      </c>
    </row>
    <row r="844" spans="1:3" s="454" customFormat="1" x14ac:dyDescent="0.2">
      <c r="A844" s="1183" t="s">
        <v>507</v>
      </c>
      <c r="B844" s="1183" t="s">
        <v>507</v>
      </c>
      <c r="C844" s="1184">
        <v>1066</v>
      </c>
    </row>
    <row r="845" spans="1:3" s="454" customFormat="1" x14ac:dyDescent="0.2">
      <c r="A845" s="1183" t="s">
        <v>1485</v>
      </c>
      <c r="B845" s="1183" t="s">
        <v>1485</v>
      </c>
      <c r="C845" s="1184">
        <v>75</v>
      </c>
    </row>
    <row r="846" spans="1:3" s="454" customFormat="1" x14ac:dyDescent="0.2">
      <c r="A846" s="1183" t="s">
        <v>237</v>
      </c>
      <c r="B846" s="1183" t="s">
        <v>237</v>
      </c>
      <c r="C846" s="1184">
        <v>123</v>
      </c>
    </row>
    <row r="847" spans="1:3" s="454" customFormat="1" x14ac:dyDescent="0.2">
      <c r="A847" s="1183" t="s">
        <v>238</v>
      </c>
      <c r="B847" s="1183" t="s">
        <v>238</v>
      </c>
      <c r="C847" s="1184">
        <v>129</v>
      </c>
    </row>
    <row r="848" spans="1:3" s="454" customFormat="1" x14ac:dyDescent="0.2">
      <c r="A848" s="1183" t="s">
        <v>424</v>
      </c>
      <c r="B848" s="1183" t="s">
        <v>424</v>
      </c>
      <c r="C848" s="1184">
        <v>129</v>
      </c>
    </row>
    <row r="849" spans="1:3" s="454" customFormat="1" x14ac:dyDescent="0.2">
      <c r="A849" s="1183" t="s">
        <v>239</v>
      </c>
      <c r="B849" s="1183" t="s">
        <v>239</v>
      </c>
      <c r="C849" s="1184">
        <v>213</v>
      </c>
    </row>
    <row r="850" spans="1:3" s="454" customFormat="1" x14ac:dyDescent="0.2">
      <c r="A850" s="1183" t="s">
        <v>508</v>
      </c>
      <c r="B850" s="1183" t="s">
        <v>508</v>
      </c>
      <c r="C850" s="1184">
        <v>135</v>
      </c>
    </row>
    <row r="851" spans="1:3" s="454" customFormat="1" x14ac:dyDescent="0.2">
      <c r="A851" s="1183" t="s">
        <v>240</v>
      </c>
      <c r="B851" s="1183" t="s">
        <v>240</v>
      </c>
      <c r="C851" s="1184">
        <v>257</v>
      </c>
    </row>
    <row r="852" spans="1:3" s="454" customFormat="1" x14ac:dyDescent="0.2">
      <c r="A852" s="1183" t="s">
        <v>241</v>
      </c>
      <c r="B852" s="1183" t="s">
        <v>241</v>
      </c>
      <c r="C852" s="1184">
        <v>168</v>
      </c>
    </row>
    <row r="853" spans="1:3" s="454" customFormat="1" x14ac:dyDescent="0.2">
      <c r="A853" s="1183" t="s">
        <v>242</v>
      </c>
      <c r="B853" s="1183" t="s">
        <v>242</v>
      </c>
      <c r="C853" s="1184">
        <v>336</v>
      </c>
    </row>
    <row r="854" spans="1:3" s="454" customFormat="1" x14ac:dyDescent="0.2">
      <c r="A854" s="1183" t="s">
        <v>243</v>
      </c>
      <c r="B854" s="1183" t="s">
        <v>243</v>
      </c>
      <c r="C854" s="1184">
        <v>224</v>
      </c>
    </row>
    <row r="855" spans="1:3" s="454" customFormat="1" x14ac:dyDescent="0.2">
      <c r="A855" s="1183" t="s">
        <v>244</v>
      </c>
      <c r="B855" s="1183" t="s">
        <v>244</v>
      </c>
      <c r="C855" s="1184">
        <v>145</v>
      </c>
    </row>
    <row r="856" spans="1:3" s="454" customFormat="1" x14ac:dyDescent="0.2">
      <c r="A856" s="1183" t="s">
        <v>245</v>
      </c>
      <c r="B856" s="1183" t="s">
        <v>245</v>
      </c>
      <c r="C856" s="1184">
        <v>303</v>
      </c>
    </row>
    <row r="857" spans="1:3" s="454" customFormat="1" x14ac:dyDescent="0.2">
      <c r="A857" s="1183" t="s">
        <v>626</v>
      </c>
      <c r="B857" s="1183" t="s">
        <v>626</v>
      </c>
      <c r="C857" s="1184">
        <v>168</v>
      </c>
    </row>
    <row r="858" spans="1:3" s="454" customFormat="1" x14ac:dyDescent="0.2">
      <c r="A858" s="1183" t="s">
        <v>246</v>
      </c>
      <c r="B858" s="1183" t="s">
        <v>246</v>
      </c>
      <c r="C858" s="1184">
        <v>364</v>
      </c>
    </row>
    <row r="859" spans="1:3" s="454" customFormat="1" x14ac:dyDescent="0.2">
      <c r="A859" s="1183" t="s">
        <v>247</v>
      </c>
      <c r="B859" s="1183" t="s">
        <v>247</v>
      </c>
      <c r="C859" s="1184">
        <v>270</v>
      </c>
    </row>
    <row r="860" spans="1:3" s="454" customFormat="1" x14ac:dyDescent="0.2">
      <c r="A860" s="1183" t="s">
        <v>248</v>
      </c>
      <c r="B860" s="1183" t="s">
        <v>248</v>
      </c>
      <c r="C860" s="1184">
        <v>504</v>
      </c>
    </row>
    <row r="861" spans="1:3" s="454" customFormat="1" x14ac:dyDescent="0.2">
      <c r="A861" s="1183" t="s">
        <v>249</v>
      </c>
      <c r="B861" s="1183" t="s">
        <v>249</v>
      </c>
      <c r="C861" s="1184">
        <v>370</v>
      </c>
    </row>
    <row r="862" spans="1:3" s="454" customFormat="1" x14ac:dyDescent="0.2">
      <c r="A862" s="1183" t="s">
        <v>425</v>
      </c>
      <c r="B862" s="1183" t="s">
        <v>425</v>
      </c>
      <c r="C862" s="1184">
        <v>157</v>
      </c>
    </row>
    <row r="863" spans="1:3" s="454" customFormat="1" x14ac:dyDescent="0.2">
      <c r="A863" s="1183" t="s">
        <v>509</v>
      </c>
      <c r="B863" s="1183" t="s">
        <v>509</v>
      </c>
      <c r="C863" s="1184">
        <v>148</v>
      </c>
    </row>
    <row r="864" spans="1:3" s="454" customFormat="1" x14ac:dyDescent="0.2">
      <c r="A864" s="1183" t="s">
        <v>510</v>
      </c>
      <c r="B864" s="1183" t="s">
        <v>510</v>
      </c>
      <c r="C864" s="1184">
        <v>104</v>
      </c>
    </row>
    <row r="865" spans="1:3" s="454" customFormat="1" x14ac:dyDescent="0.2">
      <c r="A865" s="1183" t="s">
        <v>250</v>
      </c>
      <c r="B865" s="1183" t="s">
        <v>250</v>
      </c>
      <c r="C865" s="1184">
        <v>29</v>
      </c>
    </row>
    <row r="866" spans="1:3" s="454" customFormat="1" x14ac:dyDescent="0.2">
      <c r="A866" s="1183" t="s">
        <v>511</v>
      </c>
      <c r="B866" s="1183" t="s">
        <v>511</v>
      </c>
      <c r="C866" s="1184">
        <v>42</v>
      </c>
    </row>
    <row r="867" spans="1:3" s="454" customFormat="1" x14ac:dyDescent="0.2">
      <c r="A867" s="1183" t="s">
        <v>512</v>
      </c>
      <c r="B867" s="1183" t="s">
        <v>512</v>
      </c>
      <c r="C867" s="1184">
        <v>80</v>
      </c>
    </row>
    <row r="868" spans="1:3" s="454" customFormat="1" x14ac:dyDescent="0.2">
      <c r="A868" s="1183" t="s">
        <v>1386</v>
      </c>
      <c r="B868" s="1183" t="s">
        <v>1386</v>
      </c>
      <c r="C868" s="1184">
        <v>86</v>
      </c>
    </row>
    <row r="869" spans="1:3" s="454" customFormat="1" x14ac:dyDescent="0.2">
      <c r="A869" s="1183" t="s">
        <v>1387</v>
      </c>
      <c r="B869" s="1183" t="s">
        <v>1387</v>
      </c>
      <c r="C869" s="1184">
        <v>151</v>
      </c>
    </row>
    <row r="870" spans="1:3" s="454" customFormat="1" x14ac:dyDescent="0.2">
      <c r="A870" s="1183" t="s">
        <v>627</v>
      </c>
      <c r="B870" s="1183" t="s">
        <v>627</v>
      </c>
      <c r="C870" s="1184">
        <v>430</v>
      </c>
    </row>
    <row r="871" spans="1:3" s="454" customFormat="1" x14ac:dyDescent="0.2">
      <c r="A871" s="1183" t="s">
        <v>513</v>
      </c>
      <c r="B871" s="1183" t="s">
        <v>513</v>
      </c>
      <c r="C871" s="1184">
        <v>38</v>
      </c>
    </row>
    <row r="872" spans="1:3" s="454" customFormat="1" x14ac:dyDescent="0.2">
      <c r="A872" s="1183" t="s">
        <v>514</v>
      </c>
      <c r="B872" s="1183" t="s">
        <v>514</v>
      </c>
      <c r="C872" s="1184">
        <v>56</v>
      </c>
    </row>
    <row r="873" spans="1:3" s="454" customFormat="1" x14ac:dyDescent="0.2">
      <c r="A873" s="1183" t="s">
        <v>515</v>
      </c>
      <c r="B873" s="1183" t="s">
        <v>515</v>
      </c>
      <c r="C873" s="1184">
        <v>56</v>
      </c>
    </row>
    <row r="874" spans="1:3" s="454" customFormat="1" x14ac:dyDescent="0.2">
      <c r="A874" s="1183" t="s">
        <v>1620</v>
      </c>
      <c r="B874" s="1183" t="s">
        <v>1620</v>
      </c>
      <c r="C874" s="1184">
        <v>320</v>
      </c>
    </row>
    <row r="875" spans="1:3" s="454" customFormat="1" x14ac:dyDescent="0.2">
      <c r="A875" s="1183" t="s">
        <v>1622</v>
      </c>
      <c r="B875" s="1183" t="s">
        <v>1622</v>
      </c>
      <c r="C875" s="1184">
        <v>67</v>
      </c>
    </row>
    <row r="876" spans="1:3" s="454" customFormat="1" x14ac:dyDescent="0.2">
      <c r="A876" s="1183" t="s">
        <v>1624</v>
      </c>
      <c r="B876" s="1183" t="s">
        <v>1624</v>
      </c>
      <c r="C876" s="1184">
        <v>73</v>
      </c>
    </row>
    <row r="877" spans="1:3" s="454" customFormat="1" x14ac:dyDescent="0.2">
      <c r="A877" s="1183" t="s">
        <v>861</v>
      </c>
      <c r="B877" s="1183" t="s">
        <v>861</v>
      </c>
      <c r="C877" s="1184">
        <v>60</v>
      </c>
    </row>
    <row r="878" spans="1:3" s="454" customFormat="1" x14ac:dyDescent="0.2">
      <c r="A878" s="1183" t="s">
        <v>516</v>
      </c>
      <c r="B878" s="1183" t="s">
        <v>516</v>
      </c>
      <c r="C878" s="1184">
        <v>65</v>
      </c>
    </row>
    <row r="879" spans="1:3" s="454" customFormat="1" x14ac:dyDescent="0.2">
      <c r="A879" s="1183" t="s">
        <v>517</v>
      </c>
      <c r="B879" s="1183" t="s">
        <v>517</v>
      </c>
      <c r="C879" s="1184">
        <v>94</v>
      </c>
    </row>
    <row r="880" spans="1:3" s="454" customFormat="1" x14ac:dyDescent="0.2">
      <c r="A880" s="1183" t="s">
        <v>518</v>
      </c>
      <c r="B880" s="1183" t="s">
        <v>518</v>
      </c>
      <c r="C880" s="1184">
        <v>238</v>
      </c>
    </row>
    <row r="881" spans="1:3" s="454" customFormat="1" x14ac:dyDescent="0.2">
      <c r="A881" s="1183" t="s">
        <v>862</v>
      </c>
      <c r="B881" s="1183" t="s">
        <v>862</v>
      </c>
      <c r="C881" s="1184">
        <v>125</v>
      </c>
    </row>
    <row r="882" spans="1:3" s="454" customFormat="1" x14ac:dyDescent="0.2">
      <c r="A882" s="1183" t="s">
        <v>1388</v>
      </c>
      <c r="B882" s="1183" t="s">
        <v>1388</v>
      </c>
      <c r="C882" s="1184">
        <v>188</v>
      </c>
    </row>
    <row r="883" spans="1:3" s="454" customFormat="1" x14ac:dyDescent="0.2">
      <c r="A883" s="1183" t="s">
        <v>519</v>
      </c>
      <c r="B883" s="1183" t="s">
        <v>519</v>
      </c>
      <c r="C883" s="1184">
        <v>60</v>
      </c>
    </row>
    <row r="884" spans="1:3" s="454" customFormat="1" x14ac:dyDescent="0.2">
      <c r="A884" s="1183" t="s">
        <v>520</v>
      </c>
      <c r="B884" s="1183" t="s">
        <v>520</v>
      </c>
      <c r="C884" s="1184">
        <v>279</v>
      </c>
    </row>
    <row r="885" spans="1:3" s="454" customFormat="1" x14ac:dyDescent="0.2">
      <c r="A885" s="1183" t="s">
        <v>251</v>
      </c>
      <c r="B885" s="1183" t="s">
        <v>251</v>
      </c>
      <c r="C885" s="1184">
        <v>162</v>
      </c>
    </row>
    <row r="886" spans="1:3" s="454" customFormat="1" x14ac:dyDescent="0.2">
      <c r="A886" s="1183" t="s">
        <v>252</v>
      </c>
      <c r="B886" s="1183" t="s">
        <v>252</v>
      </c>
      <c r="C886" s="1184">
        <v>60</v>
      </c>
    </row>
    <row r="887" spans="1:3" s="454" customFormat="1" x14ac:dyDescent="0.2">
      <c r="A887" s="1183" t="s">
        <v>521</v>
      </c>
      <c r="B887" s="1183" t="s">
        <v>521</v>
      </c>
      <c r="C887" s="1184">
        <v>140</v>
      </c>
    </row>
    <row r="888" spans="1:3" s="454" customFormat="1" x14ac:dyDescent="0.2">
      <c r="A888" s="1183" t="s">
        <v>1486</v>
      </c>
      <c r="B888" s="1183" t="s">
        <v>1486</v>
      </c>
      <c r="C888" s="1184">
        <v>221</v>
      </c>
    </row>
    <row r="889" spans="1:3" s="454" customFormat="1" x14ac:dyDescent="0.2">
      <c r="A889" s="1183" t="s">
        <v>253</v>
      </c>
      <c r="B889" s="1183" t="s">
        <v>253</v>
      </c>
      <c r="C889" s="1184">
        <v>304</v>
      </c>
    </row>
    <row r="890" spans="1:3" s="454" customFormat="1" x14ac:dyDescent="0.2">
      <c r="A890" s="1183" t="s">
        <v>254</v>
      </c>
      <c r="B890" s="1183" t="s">
        <v>254</v>
      </c>
      <c r="C890" s="1184">
        <v>85</v>
      </c>
    </row>
    <row r="891" spans="1:3" s="454" customFormat="1" x14ac:dyDescent="0.2">
      <c r="A891" s="1183" t="s">
        <v>522</v>
      </c>
      <c r="B891" s="1183" t="s">
        <v>522</v>
      </c>
      <c r="C891" s="1184">
        <v>94</v>
      </c>
    </row>
    <row r="892" spans="1:3" s="454" customFormat="1" x14ac:dyDescent="0.2">
      <c r="A892" s="1183" t="s">
        <v>523</v>
      </c>
      <c r="B892" s="1183" t="s">
        <v>523</v>
      </c>
      <c r="C892" s="1184">
        <v>205</v>
      </c>
    </row>
    <row r="893" spans="1:3" s="454" customFormat="1" x14ac:dyDescent="0.2">
      <c r="A893" s="1183" t="s">
        <v>255</v>
      </c>
      <c r="B893" s="1183" t="s">
        <v>255</v>
      </c>
      <c r="C893" s="1184">
        <v>219</v>
      </c>
    </row>
    <row r="894" spans="1:3" s="454" customFormat="1" x14ac:dyDescent="0.2">
      <c r="A894" s="1183" t="s">
        <v>256</v>
      </c>
      <c r="B894" s="1183" t="s">
        <v>256</v>
      </c>
      <c r="C894" s="1184">
        <v>175</v>
      </c>
    </row>
    <row r="895" spans="1:3" s="454" customFormat="1" x14ac:dyDescent="0.2">
      <c r="A895" s="1183" t="s">
        <v>257</v>
      </c>
      <c r="B895" s="1183" t="s">
        <v>257</v>
      </c>
      <c r="C895" s="1184">
        <v>225</v>
      </c>
    </row>
    <row r="896" spans="1:3" s="454" customFormat="1" x14ac:dyDescent="0.2">
      <c r="A896" s="1183" t="s">
        <v>258</v>
      </c>
      <c r="B896" s="1183" t="s">
        <v>258</v>
      </c>
      <c r="C896" s="1184">
        <v>62</v>
      </c>
    </row>
    <row r="897" spans="1:3" s="454" customFormat="1" x14ac:dyDescent="0.2">
      <c r="A897" s="1183" t="s">
        <v>259</v>
      </c>
      <c r="B897" s="1183" t="s">
        <v>259</v>
      </c>
      <c r="C897" s="1184">
        <v>42</v>
      </c>
    </row>
    <row r="898" spans="1:3" s="454" customFormat="1" x14ac:dyDescent="0.2">
      <c r="A898" s="1183" t="s">
        <v>260</v>
      </c>
      <c r="B898" s="1183" t="s">
        <v>260</v>
      </c>
      <c r="C898" s="1184">
        <v>199</v>
      </c>
    </row>
    <row r="899" spans="1:3" s="454" customFormat="1" x14ac:dyDescent="0.2">
      <c r="A899" s="1183" t="s">
        <v>524</v>
      </c>
      <c r="B899" s="1183" t="s">
        <v>524</v>
      </c>
      <c r="C899" s="1184">
        <v>95</v>
      </c>
    </row>
    <row r="900" spans="1:3" s="454" customFormat="1" x14ac:dyDescent="0.2">
      <c r="A900" s="1183" t="s">
        <v>863</v>
      </c>
      <c r="B900" s="1183" t="s">
        <v>863</v>
      </c>
      <c r="C900" s="1184">
        <v>238</v>
      </c>
    </row>
    <row r="901" spans="1:3" s="454" customFormat="1" x14ac:dyDescent="0.2">
      <c r="A901" s="1183" t="s">
        <v>261</v>
      </c>
      <c r="B901" s="1183" t="s">
        <v>261</v>
      </c>
      <c r="C901" s="1184">
        <v>175</v>
      </c>
    </row>
    <row r="902" spans="1:3" s="454" customFormat="1" x14ac:dyDescent="0.2">
      <c r="A902" s="1183" t="s">
        <v>262</v>
      </c>
      <c r="B902" s="1183" t="s">
        <v>262</v>
      </c>
      <c r="C902" s="1184">
        <v>65</v>
      </c>
    </row>
    <row r="903" spans="1:3" s="454" customFormat="1" x14ac:dyDescent="0.2">
      <c r="A903" s="1183" t="s">
        <v>525</v>
      </c>
      <c r="B903" s="1183" t="s">
        <v>525</v>
      </c>
      <c r="C903" s="1184">
        <v>53</v>
      </c>
    </row>
    <row r="904" spans="1:3" s="454" customFormat="1" x14ac:dyDescent="0.2">
      <c r="A904" s="1183" t="s">
        <v>526</v>
      </c>
      <c r="B904" s="1183" t="s">
        <v>526</v>
      </c>
      <c r="C904" s="1184">
        <v>56</v>
      </c>
    </row>
    <row r="905" spans="1:3" s="454" customFormat="1" x14ac:dyDescent="0.2">
      <c r="A905" s="1183" t="s">
        <v>1389</v>
      </c>
      <c r="B905" s="1183" t="s">
        <v>1389</v>
      </c>
      <c r="C905" s="1184">
        <v>418</v>
      </c>
    </row>
    <row r="906" spans="1:3" s="454" customFormat="1" x14ac:dyDescent="0.2">
      <c r="A906" s="1183" t="s">
        <v>527</v>
      </c>
      <c r="B906" s="1183" t="s">
        <v>527</v>
      </c>
      <c r="C906" s="1184">
        <v>418</v>
      </c>
    </row>
    <row r="907" spans="1:3" s="454" customFormat="1" x14ac:dyDescent="0.2">
      <c r="A907" s="1183" t="s">
        <v>263</v>
      </c>
      <c r="B907" s="1183" t="s">
        <v>263</v>
      </c>
      <c r="C907" s="1184">
        <v>453</v>
      </c>
    </row>
    <row r="908" spans="1:3" s="454" customFormat="1" x14ac:dyDescent="0.2">
      <c r="A908" s="1183" t="s">
        <v>264</v>
      </c>
      <c r="B908" s="1183" t="s">
        <v>264</v>
      </c>
      <c r="C908" s="1184">
        <v>169</v>
      </c>
    </row>
    <row r="909" spans="1:3" s="454" customFormat="1" x14ac:dyDescent="0.2">
      <c r="A909" s="1183" t="s">
        <v>528</v>
      </c>
      <c r="B909" s="1183" t="s">
        <v>528</v>
      </c>
      <c r="C909" s="1184">
        <v>181</v>
      </c>
    </row>
    <row r="910" spans="1:3" s="454" customFormat="1" x14ac:dyDescent="0.2">
      <c r="A910" s="1183" t="s">
        <v>570</v>
      </c>
      <c r="B910" s="1183" t="s">
        <v>570</v>
      </c>
      <c r="C910" s="1184">
        <v>178</v>
      </c>
    </row>
    <row r="911" spans="1:3" s="454" customFormat="1" x14ac:dyDescent="0.2">
      <c r="A911" s="1183" t="s">
        <v>265</v>
      </c>
      <c r="B911" s="1183" t="s">
        <v>265</v>
      </c>
      <c r="C911" s="1184">
        <v>172</v>
      </c>
    </row>
    <row r="912" spans="1:3" s="454" customFormat="1" x14ac:dyDescent="0.2">
      <c r="A912" s="1183" t="s">
        <v>266</v>
      </c>
      <c r="B912" s="1183" t="s">
        <v>266</v>
      </c>
      <c r="C912" s="1184">
        <v>249</v>
      </c>
    </row>
    <row r="913" spans="1:3" s="454" customFormat="1" x14ac:dyDescent="0.2">
      <c r="A913" s="1183" t="s">
        <v>267</v>
      </c>
      <c r="B913" s="1183" t="s">
        <v>267</v>
      </c>
      <c r="C913" s="1184">
        <v>159</v>
      </c>
    </row>
    <row r="914" spans="1:3" s="454" customFormat="1" x14ac:dyDescent="0.2">
      <c r="A914" s="1183" t="s">
        <v>1487</v>
      </c>
      <c r="B914" s="1183" t="s">
        <v>1487</v>
      </c>
      <c r="C914" s="1184">
        <v>201</v>
      </c>
    </row>
    <row r="915" spans="1:3" s="454" customFormat="1" x14ac:dyDescent="0.2">
      <c r="A915" s="1183" t="s">
        <v>376</v>
      </c>
      <c r="B915" s="1183" t="s">
        <v>376</v>
      </c>
      <c r="C915" s="1184">
        <v>169</v>
      </c>
    </row>
    <row r="916" spans="1:3" s="454" customFormat="1" x14ac:dyDescent="0.2">
      <c r="A916" s="1183" t="s">
        <v>864</v>
      </c>
      <c r="B916" s="1183" t="s">
        <v>864</v>
      </c>
      <c r="C916" s="1184">
        <v>74</v>
      </c>
    </row>
    <row r="917" spans="1:3" s="454" customFormat="1" x14ac:dyDescent="0.2">
      <c r="A917" s="1183" t="s">
        <v>268</v>
      </c>
      <c r="B917" s="1183" t="s">
        <v>268</v>
      </c>
      <c r="C917" s="1184">
        <v>249</v>
      </c>
    </row>
    <row r="918" spans="1:3" s="454" customFormat="1" x14ac:dyDescent="0.2">
      <c r="A918" s="1183" t="s">
        <v>529</v>
      </c>
      <c r="B918" s="1183" t="s">
        <v>529</v>
      </c>
      <c r="C918" s="1184">
        <v>219</v>
      </c>
    </row>
    <row r="919" spans="1:3" s="454" customFormat="1" x14ac:dyDescent="0.2">
      <c r="A919" s="1183" t="s">
        <v>269</v>
      </c>
      <c r="B919" s="1183" t="s">
        <v>269</v>
      </c>
      <c r="C919" s="1184">
        <v>347</v>
      </c>
    </row>
    <row r="920" spans="1:3" s="454" customFormat="1" x14ac:dyDescent="0.2">
      <c r="A920" s="1183" t="s">
        <v>1390</v>
      </c>
      <c r="B920" s="1183" t="s">
        <v>1390</v>
      </c>
      <c r="C920" s="1184">
        <v>138</v>
      </c>
    </row>
    <row r="921" spans="1:3" s="454" customFormat="1" x14ac:dyDescent="0.2">
      <c r="A921" s="1183" t="s">
        <v>530</v>
      </c>
      <c r="B921" s="1183" t="s">
        <v>530</v>
      </c>
      <c r="C921" s="1184">
        <v>942</v>
      </c>
    </row>
    <row r="922" spans="1:3" s="454" customFormat="1" x14ac:dyDescent="0.2">
      <c r="A922" s="1183" t="s">
        <v>531</v>
      </c>
      <c r="B922" s="1183" t="s">
        <v>531</v>
      </c>
      <c r="C922" s="1184">
        <v>477</v>
      </c>
    </row>
    <row r="923" spans="1:3" s="454" customFormat="1" x14ac:dyDescent="0.2">
      <c r="A923" s="1183" t="s">
        <v>1391</v>
      </c>
      <c r="B923" s="1183" t="s">
        <v>1391</v>
      </c>
      <c r="C923" s="1184">
        <v>506</v>
      </c>
    </row>
    <row r="924" spans="1:3" s="454" customFormat="1" x14ac:dyDescent="0.2">
      <c r="A924" s="1183" t="s">
        <v>532</v>
      </c>
      <c r="B924" s="1183" t="s">
        <v>532</v>
      </c>
      <c r="C924" s="1184">
        <v>740</v>
      </c>
    </row>
    <row r="925" spans="1:3" s="454" customFormat="1" x14ac:dyDescent="0.2">
      <c r="A925" s="1183" t="s">
        <v>865</v>
      </c>
      <c r="B925" s="1183" t="s">
        <v>865</v>
      </c>
      <c r="C925" s="1184">
        <v>1372</v>
      </c>
    </row>
    <row r="926" spans="1:3" s="454" customFormat="1" x14ac:dyDescent="0.2">
      <c r="A926" s="1183" t="s">
        <v>426</v>
      </c>
      <c r="B926" s="1183" t="s">
        <v>426</v>
      </c>
      <c r="C926" s="1184">
        <v>986</v>
      </c>
    </row>
    <row r="927" spans="1:3" s="454" customFormat="1" x14ac:dyDescent="0.2">
      <c r="A927" s="1183" t="s">
        <v>427</v>
      </c>
      <c r="B927" s="1183" t="s">
        <v>427</v>
      </c>
      <c r="C927" s="1184">
        <v>1478</v>
      </c>
    </row>
    <row r="928" spans="1:3" s="454" customFormat="1" x14ac:dyDescent="0.2">
      <c r="A928" s="1183" t="s">
        <v>428</v>
      </c>
      <c r="B928" s="1183" t="s">
        <v>428</v>
      </c>
      <c r="C928" s="1184">
        <v>1809</v>
      </c>
    </row>
    <row r="929" spans="1:3" s="454" customFormat="1" x14ac:dyDescent="0.2">
      <c r="A929" s="1183" t="s">
        <v>866</v>
      </c>
      <c r="B929" s="1183" t="s">
        <v>866</v>
      </c>
      <c r="C929" s="1184">
        <v>1092</v>
      </c>
    </row>
    <row r="930" spans="1:3" s="454" customFormat="1" x14ac:dyDescent="0.2">
      <c r="A930" s="1183" t="s">
        <v>1488</v>
      </c>
      <c r="B930" s="1183" t="s">
        <v>1488</v>
      </c>
      <c r="C930" s="1184">
        <v>1331</v>
      </c>
    </row>
    <row r="931" spans="1:3" s="454" customFormat="1" x14ac:dyDescent="0.2">
      <c r="A931" s="1183" t="s">
        <v>533</v>
      </c>
      <c r="B931" s="1183" t="s">
        <v>533</v>
      </c>
      <c r="C931" s="1184">
        <v>922</v>
      </c>
    </row>
    <row r="932" spans="1:3" s="454" customFormat="1" x14ac:dyDescent="0.2">
      <c r="A932" s="1183" t="s">
        <v>534</v>
      </c>
      <c r="B932" s="1183" t="s">
        <v>534</v>
      </c>
      <c r="C932" s="1184">
        <v>922</v>
      </c>
    </row>
    <row r="933" spans="1:3" s="454" customFormat="1" x14ac:dyDescent="0.2">
      <c r="A933" s="1211"/>
      <c r="B933" s="1183" t="s">
        <v>656</v>
      </c>
      <c r="C933" s="1184">
        <v>922</v>
      </c>
    </row>
    <row r="934" spans="1:3" s="454" customFormat="1" x14ac:dyDescent="0.2">
      <c r="A934" s="1183" t="s">
        <v>628</v>
      </c>
      <c r="B934" s="1183" t="s">
        <v>628</v>
      </c>
      <c r="C934" s="1184">
        <v>1156</v>
      </c>
    </row>
    <row r="935" spans="1:3" s="454" customFormat="1" x14ac:dyDescent="0.2">
      <c r="A935" s="1183" t="s">
        <v>867</v>
      </c>
      <c r="B935" s="1183" t="s">
        <v>867</v>
      </c>
      <c r="C935" s="1184">
        <v>166</v>
      </c>
    </row>
    <row r="936" spans="1:3" s="454" customFormat="1" x14ac:dyDescent="0.2">
      <c r="A936" s="1183" t="s">
        <v>868</v>
      </c>
      <c r="B936" s="1183" t="s">
        <v>868</v>
      </c>
      <c r="C936" s="1184">
        <v>302</v>
      </c>
    </row>
    <row r="937" spans="1:3" s="454" customFormat="1" x14ac:dyDescent="0.2">
      <c r="A937" s="1183" t="s">
        <v>683</v>
      </c>
      <c r="B937" s="1183" t="s">
        <v>683</v>
      </c>
      <c r="C937" s="1184">
        <v>166</v>
      </c>
    </row>
    <row r="938" spans="1:3" s="454" customFormat="1" x14ac:dyDescent="0.2">
      <c r="A938" s="1183" t="s">
        <v>1392</v>
      </c>
      <c r="B938" s="1183" t="s">
        <v>1392</v>
      </c>
      <c r="C938" s="1184">
        <v>166</v>
      </c>
    </row>
    <row r="939" spans="1:3" s="454" customFormat="1" x14ac:dyDescent="0.2">
      <c r="A939" s="1183" t="s">
        <v>1770</v>
      </c>
      <c r="B939" s="1183" t="s">
        <v>1770</v>
      </c>
      <c r="C939" s="1184">
        <v>322</v>
      </c>
    </row>
    <row r="940" spans="1:3" s="454" customFormat="1" x14ac:dyDescent="0.2">
      <c r="A940" s="1183" t="s">
        <v>1419</v>
      </c>
      <c r="B940" s="1183" t="s">
        <v>1419</v>
      </c>
      <c r="C940" s="1184">
        <v>326</v>
      </c>
    </row>
    <row r="941" spans="1:3" s="454" customFormat="1" x14ac:dyDescent="0.2">
      <c r="A941" s="1183" t="s">
        <v>535</v>
      </c>
      <c r="B941" s="1183" t="s">
        <v>535</v>
      </c>
      <c r="C941" s="1184">
        <v>151</v>
      </c>
    </row>
    <row r="942" spans="1:3" s="454" customFormat="1" x14ac:dyDescent="0.2">
      <c r="A942" s="1183" t="s">
        <v>772</v>
      </c>
      <c r="B942" s="1183" t="s">
        <v>772</v>
      </c>
      <c r="C942" s="1184">
        <v>775</v>
      </c>
    </row>
    <row r="943" spans="1:3" s="454" customFormat="1" x14ac:dyDescent="0.2">
      <c r="A943" s="1183" t="s">
        <v>1445</v>
      </c>
      <c r="B943" s="1183" t="s">
        <v>1445</v>
      </c>
      <c r="C943" s="1184">
        <v>954</v>
      </c>
    </row>
    <row r="944" spans="1:3" s="454" customFormat="1" x14ac:dyDescent="0.2">
      <c r="A944" s="1183" t="s">
        <v>1446</v>
      </c>
      <c r="B944" s="1183" t="s">
        <v>1446</v>
      </c>
      <c r="C944" s="1184">
        <v>970</v>
      </c>
    </row>
    <row r="945" spans="1:3" s="454" customFormat="1" x14ac:dyDescent="0.2">
      <c r="A945" s="1211"/>
      <c r="B945" s="1183" t="s">
        <v>661</v>
      </c>
      <c r="C945" s="1184">
        <v>954</v>
      </c>
    </row>
    <row r="946" spans="1:3" s="454" customFormat="1" x14ac:dyDescent="0.2">
      <c r="A946" s="1211"/>
      <c r="B946" s="1183" t="s">
        <v>662</v>
      </c>
      <c r="C946" s="1184">
        <v>970</v>
      </c>
    </row>
    <row r="947" spans="1:3" s="454" customFormat="1" x14ac:dyDescent="0.2">
      <c r="A947" s="1183" t="s">
        <v>773</v>
      </c>
      <c r="B947" s="1183" t="s">
        <v>773</v>
      </c>
      <c r="C947" s="1184">
        <v>784</v>
      </c>
    </row>
    <row r="948" spans="1:3" s="454" customFormat="1" x14ac:dyDescent="0.2">
      <c r="A948" s="1183" t="s">
        <v>1447</v>
      </c>
      <c r="B948" s="1183" t="s">
        <v>1447</v>
      </c>
      <c r="C948" s="1184">
        <v>963</v>
      </c>
    </row>
    <row r="949" spans="1:3" s="454" customFormat="1" x14ac:dyDescent="0.2">
      <c r="A949" s="1183" t="s">
        <v>1448</v>
      </c>
      <c r="B949" s="1183" t="s">
        <v>1448</v>
      </c>
      <c r="C949" s="1184">
        <v>979</v>
      </c>
    </row>
    <row r="950" spans="1:3" s="454" customFormat="1" x14ac:dyDescent="0.2">
      <c r="A950" s="1211"/>
      <c r="B950" s="1183" t="s">
        <v>663</v>
      </c>
      <c r="C950" s="1184">
        <v>963</v>
      </c>
    </row>
    <row r="951" spans="1:3" s="454" customFormat="1" x14ac:dyDescent="0.2">
      <c r="A951" s="1211"/>
      <c r="B951" s="1183" t="s">
        <v>664</v>
      </c>
      <c r="C951" s="1184">
        <v>979</v>
      </c>
    </row>
    <row r="952" spans="1:3" s="454" customFormat="1" x14ac:dyDescent="0.2">
      <c r="A952" s="1183" t="s">
        <v>774</v>
      </c>
      <c r="B952" s="1183" t="s">
        <v>774</v>
      </c>
      <c r="C952" s="1184">
        <v>870</v>
      </c>
    </row>
    <row r="953" spans="1:3" s="454" customFormat="1" x14ac:dyDescent="0.2">
      <c r="A953" s="1183" t="s">
        <v>1449</v>
      </c>
      <c r="B953" s="1183" t="s">
        <v>1449</v>
      </c>
      <c r="C953" s="1184">
        <v>1049</v>
      </c>
    </row>
    <row r="954" spans="1:3" s="454" customFormat="1" x14ac:dyDescent="0.2">
      <c r="A954" s="1183" t="s">
        <v>1450</v>
      </c>
      <c r="B954" s="1183" t="s">
        <v>1450</v>
      </c>
      <c r="C954" s="1184">
        <v>1065</v>
      </c>
    </row>
    <row r="955" spans="1:3" s="454" customFormat="1" x14ac:dyDescent="0.2">
      <c r="A955" s="1211"/>
      <c r="B955" s="1183" t="s">
        <v>665</v>
      </c>
      <c r="C955" s="1184">
        <v>1049</v>
      </c>
    </row>
    <row r="956" spans="1:3" s="454" customFormat="1" x14ac:dyDescent="0.2">
      <c r="A956" s="1211"/>
      <c r="B956" s="1183" t="s">
        <v>666</v>
      </c>
      <c r="C956" s="1184">
        <v>1065</v>
      </c>
    </row>
    <row r="957" spans="1:3" s="454" customFormat="1" x14ac:dyDescent="0.2">
      <c r="A957" s="1183" t="s">
        <v>775</v>
      </c>
      <c r="B957" s="1183" t="s">
        <v>775</v>
      </c>
      <c r="C957" s="1184">
        <v>1018</v>
      </c>
    </row>
    <row r="958" spans="1:3" s="454" customFormat="1" x14ac:dyDescent="0.2">
      <c r="A958" s="1183" t="s">
        <v>1451</v>
      </c>
      <c r="B958" s="1183" t="s">
        <v>1451</v>
      </c>
      <c r="C958" s="1184">
        <v>1197</v>
      </c>
    </row>
    <row r="959" spans="1:3" s="454" customFormat="1" x14ac:dyDescent="0.2">
      <c r="A959" s="1183" t="s">
        <v>1452</v>
      </c>
      <c r="B959" s="1183" t="s">
        <v>1452</v>
      </c>
      <c r="C959" s="1184">
        <v>1213</v>
      </c>
    </row>
    <row r="960" spans="1:3" s="454" customFormat="1" x14ac:dyDescent="0.2">
      <c r="A960" s="1212"/>
      <c r="B960" s="1183" t="s">
        <v>667</v>
      </c>
      <c r="C960" s="1184">
        <v>1197</v>
      </c>
    </row>
    <row r="961" spans="1:3" s="454" customFormat="1" x14ac:dyDescent="0.2">
      <c r="A961" s="1212"/>
      <c r="B961" s="1183" t="s">
        <v>668</v>
      </c>
      <c r="C961" s="1184">
        <v>1213</v>
      </c>
    </row>
    <row r="962" spans="1:3" s="454" customFormat="1" x14ac:dyDescent="0.2">
      <c r="A962" s="1183" t="s">
        <v>654</v>
      </c>
      <c r="B962" s="1183" t="s">
        <v>654</v>
      </c>
      <c r="C962" s="1184">
        <v>27175</v>
      </c>
    </row>
    <row r="963" spans="1:3" s="454" customFormat="1" x14ac:dyDescent="0.2">
      <c r="A963" s="1183" t="s">
        <v>429</v>
      </c>
      <c r="B963" s="1183" t="s">
        <v>429</v>
      </c>
      <c r="C963" s="1184">
        <v>19892</v>
      </c>
    </row>
    <row r="964" spans="1:3" s="454" customFormat="1" x14ac:dyDescent="0.2">
      <c r="A964" s="1183" t="s">
        <v>430</v>
      </c>
      <c r="B964" s="1183" t="s">
        <v>430</v>
      </c>
      <c r="C964" s="1184">
        <v>23658</v>
      </c>
    </row>
    <row r="965" spans="1:3" s="454" customFormat="1" x14ac:dyDescent="0.2">
      <c r="A965" s="1183" t="s">
        <v>431</v>
      </c>
      <c r="B965" s="1183" t="s">
        <v>431</v>
      </c>
      <c r="C965" s="1184">
        <v>27632</v>
      </c>
    </row>
    <row r="966" spans="1:3" s="454" customFormat="1" x14ac:dyDescent="0.2">
      <c r="A966" s="1183" t="s">
        <v>432</v>
      </c>
      <c r="B966" s="1183" t="s">
        <v>432</v>
      </c>
      <c r="C966" s="1184">
        <v>31717</v>
      </c>
    </row>
    <row r="967" spans="1:3" s="454" customFormat="1" x14ac:dyDescent="0.2">
      <c r="A967" s="1183" t="s">
        <v>629</v>
      </c>
      <c r="B967" s="1183" t="s">
        <v>629</v>
      </c>
      <c r="C967" s="1184">
        <v>19154</v>
      </c>
    </row>
    <row r="968" spans="1:3" s="454" customFormat="1" x14ac:dyDescent="0.2">
      <c r="A968" s="1183" t="s">
        <v>290</v>
      </c>
      <c r="B968" s="1183" t="s">
        <v>290</v>
      </c>
      <c r="C968" s="1184">
        <v>2447</v>
      </c>
    </row>
    <row r="969" spans="1:3" s="454" customFormat="1" x14ac:dyDescent="0.2">
      <c r="A969" s="1183" t="s">
        <v>291</v>
      </c>
      <c r="B969" s="1183" t="s">
        <v>291</v>
      </c>
      <c r="C969" s="1184">
        <v>2447</v>
      </c>
    </row>
    <row r="970" spans="1:3" s="454" customFormat="1" x14ac:dyDescent="0.2">
      <c r="A970" s="1183" t="s">
        <v>292</v>
      </c>
      <c r="B970" s="1183" t="s">
        <v>292</v>
      </c>
      <c r="C970" s="1184">
        <v>2690</v>
      </c>
    </row>
    <row r="971" spans="1:3" s="454" customFormat="1" x14ac:dyDescent="0.2">
      <c r="A971" s="1183" t="s">
        <v>293</v>
      </c>
      <c r="B971" s="1183" t="s">
        <v>293</v>
      </c>
      <c r="C971" s="1184">
        <v>2102</v>
      </c>
    </row>
    <row r="972" spans="1:3" s="454" customFormat="1" x14ac:dyDescent="0.2">
      <c r="A972" s="1183" t="s">
        <v>294</v>
      </c>
      <c r="B972" s="1183" t="s">
        <v>294</v>
      </c>
      <c r="C972" s="1184">
        <v>2102</v>
      </c>
    </row>
    <row r="973" spans="1:3" s="454" customFormat="1" x14ac:dyDescent="0.2">
      <c r="A973" s="1183" t="s">
        <v>1201</v>
      </c>
      <c r="B973" s="1183" t="s">
        <v>1201</v>
      </c>
      <c r="C973" s="1184">
        <v>19892</v>
      </c>
    </row>
    <row r="974" spans="1:3" s="454" customFormat="1" x14ac:dyDescent="0.2">
      <c r="A974" s="1183" t="s">
        <v>1202</v>
      </c>
      <c r="B974" s="1183" t="s">
        <v>1202</v>
      </c>
      <c r="C974" s="1184">
        <v>23658</v>
      </c>
    </row>
    <row r="975" spans="1:3" s="454" customFormat="1" x14ac:dyDescent="0.2">
      <c r="A975" s="1183" t="s">
        <v>1203</v>
      </c>
      <c r="B975" s="1183" t="s">
        <v>1203</v>
      </c>
      <c r="C975" s="1184">
        <v>27632</v>
      </c>
    </row>
    <row r="976" spans="1:3" s="454" customFormat="1" x14ac:dyDescent="0.2">
      <c r="A976" s="1183" t="s">
        <v>1204</v>
      </c>
      <c r="B976" s="1183" t="s">
        <v>1204</v>
      </c>
      <c r="C976" s="1184">
        <v>31717</v>
      </c>
    </row>
    <row r="977" spans="1:3" s="454" customFormat="1" x14ac:dyDescent="0.2">
      <c r="A977" s="1183" t="s">
        <v>359</v>
      </c>
      <c r="B977" s="1183" t="s">
        <v>359</v>
      </c>
      <c r="C977" s="1184">
        <v>19892</v>
      </c>
    </row>
    <row r="978" spans="1:3" s="454" customFormat="1" x14ac:dyDescent="0.2">
      <c r="A978" s="1183" t="s">
        <v>630</v>
      </c>
      <c r="B978" s="1183" t="s">
        <v>630</v>
      </c>
      <c r="C978" s="1184">
        <v>23658</v>
      </c>
    </row>
    <row r="979" spans="1:3" s="454" customFormat="1" x14ac:dyDescent="0.2">
      <c r="A979" s="1183" t="s">
        <v>360</v>
      </c>
      <c r="B979" s="1183" t="s">
        <v>360</v>
      </c>
      <c r="C979" s="1184">
        <v>27632</v>
      </c>
    </row>
    <row r="980" spans="1:3" s="454" customFormat="1" x14ac:dyDescent="0.2">
      <c r="A980" s="1183" t="s">
        <v>361</v>
      </c>
      <c r="B980" s="1183" t="s">
        <v>361</v>
      </c>
      <c r="C980" s="1184">
        <v>31717</v>
      </c>
    </row>
    <row r="981" spans="1:3" s="454" customFormat="1" x14ac:dyDescent="0.2">
      <c r="A981" s="1183" t="s">
        <v>631</v>
      </c>
      <c r="B981" s="1183" t="s">
        <v>631</v>
      </c>
      <c r="C981" s="1184">
        <v>19154</v>
      </c>
    </row>
    <row r="982" spans="1:3" s="454" customFormat="1" x14ac:dyDescent="0.2">
      <c r="A982" s="1183" t="s">
        <v>1048</v>
      </c>
      <c r="B982" s="1183" t="s">
        <v>1048</v>
      </c>
      <c r="C982" s="1184">
        <v>1161</v>
      </c>
    </row>
    <row r="983" spans="1:3" s="454" customFormat="1" x14ac:dyDescent="0.2">
      <c r="A983" s="1183" t="s">
        <v>1393</v>
      </c>
      <c r="B983" s="1183" t="s">
        <v>1393</v>
      </c>
      <c r="C983" s="1184">
        <v>1340</v>
      </c>
    </row>
    <row r="984" spans="1:3" s="454" customFormat="1" x14ac:dyDescent="0.2">
      <c r="A984" s="1183" t="s">
        <v>1049</v>
      </c>
      <c r="B984" s="1183" t="s">
        <v>1049</v>
      </c>
      <c r="C984" s="1184">
        <v>1191</v>
      </c>
    </row>
    <row r="985" spans="1:3" s="454" customFormat="1" x14ac:dyDescent="0.2">
      <c r="A985" s="1183" t="s">
        <v>1394</v>
      </c>
      <c r="B985" s="1183" t="s">
        <v>1394</v>
      </c>
      <c r="C985" s="1184">
        <v>1370</v>
      </c>
    </row>
    <row r="986" spans="1:3" s="454" customFormat="1" x14ac:dyDescent="0.2">
      <c r="A986" s="1183" t="s">
        <v>1050</v>
      </c>
      <c r="B986" s="1183" t="s">
        <v>1050</v>
      </c>
      <c r="C986" s="1184">
        <v>1545</v>
      </c>
    </row>
    <row r="987" spans="1:3" s="454" customFormat="1" x14ac:dyDescent="0.2">
      <c r="A987" s="1183" t="s">
        <v>1395</v>
      </c>
      <c r="B987" s="1183" t="s">
        <v>1395</v>
      </c>
      <c r="C987" s="1184">
        <v>1724</v>
      </c>
    </row>
    <row r="988" spans="1:3" s="454" customFormat="1" x14ac:dyDescent="0.2">
      <c r="A988" s="1183" t="s">
        <v>1396</v>
      </c>
      <c r="B988" s="1183" t="s">
        <v>1396</v>
      </c>
      <c r="C988" s="1184">
        <v>1740</v>
      </c>
    </row>
    <row r="989" spans="1:3" s="454" customFormat="1" x14ac:dyDescent="0.2">
      <c r="A989" s="1183" t="s">
        <v>1051</v>
      </c>
      <c r="B989" s="1183" t="s">
        <v>1051</v>
      </c>
      <c r="C989" s="1184">
        <v>1959</v>
      </c>
    </row>
    <row r="990" spans="1:3" s="454" customFormat="1" x14ac:dyDescent="0.2">
      <c r="A990" s="1183" t="s">
        <v>1397</v>
      </c>
      <c r="B990" s="1183" t="s">
        <v>1397</v>
      </c>
      <c r="C990" s="1184">
        <v>2138</v>
      </c>
    </row>
    <row r="991" spans="1:3" s="454" customFormat="1" x14ac:dyDescent="0.2">
      <c r="A991" s="1183" t="s">
        <v>1052</v>
      </c>
      <c r="B991" s="1183" t="s">
        <v>1052</v>
      </c>
      <c r="C991" s="1184">
        <v>2315</v>
      </c>
    </row>
    <row r="992" spans="1:3" s="454" customFormat="1" x14ac:dyDescent="0.2">
      <c r="A992" s="1183" t="s">
        <v>1398</v>
      </c>
      <c r="B992" s="1183" t="s">
        <v>1398</v>
      </c>
      <c r="C992" s="1184">
        <v>2494</v>
      </c>
    </row>
    <row r="993" spans="1:3" s="454" customFormat="1" x14ac:dyDescent="0.2">
      <c r="A993" s="1183" t="s">
        <v>1399</v>
      </c>
      <c r="B993" s="1183" t="s">
        <v>1399</v>
      </c>
      <c r="C993" s="1184">
        <v>2510</v>
      </c>
    </row>
    <row r="994" spans="1:3" s="454" customFormat="1" x14ac:dyDescent="0.2">
      <c r="A994" s="1183" t="s">
        <v>433</v>
      </c>
      <c r="B994" s="1183" t="s">
        <v>433</v>
      </c>
      <c r="C994" s="1184">
        <v>3028</v>
      </c>
    </row>
    <row r="995" spans="1:3" s="454" customFormat="1" x14ac:dyDescent="0.2">
      <c r="A995" s="1183" t="s">
        <v>635</v>
      </c>
      <c r="B995" s="1183" t="s">
        <v>635</v>
      </c>
      <c r="C995" s="1184">
        <v>3207</v>
      </c>
    </row>
    <row r="996" spans="1:3" s="454" customFormat="1" x14ac:dyDescent="0.2">
      <c r="A996" s="1183" t="s">
        <v>434</v>
      </c>
      <c r="B996" s="1183" t="s">
        <v>434</v>
      </c>
      <c r="C996" s="1184">
        <v>3914</v>
      </c>
    </row>
    <row r="997" spans="1:3" s="454" customFormat="1" x14ac:dyDescent="0.2">
      <c r="A997" s="1183" t="s">
        <v>636</v>
      </c>
      <c r="B997" s="1183" t="s">
        <v>636</v>
      </c>
      <c r="C997" s="1184">
        <v>4093</v>
      </c>
    </row>
    <row r="998" spans="1:3" s="454" customFormat="1" x14ac:dyDescent="0.2">
      <c r="A998" s="1183" t="s">
        <v>295</v>
      </c>
      <c r="B998" s="1183" t="s">
        <v>295</v>
      </c>
      <c r="C998" s="1184">
        <v>2838</v>
      </c>
    </row>
    <row r="999" spans="1:3" s="454" customFormat="1" x14ac:dyDescent="0.2">
      <c r="A999" s="1211"/>
      <c r="B999" s="1183" t="s">
        <v>657</v>
      </c>
      <c r="C999" s="1184">
        <v>2838</v>
      </c>
    </row>
    <row r="1000" spans="1:3" s="454" customFormat="1" x14ac:dyDescent="0.2">
      <c r="A1000" s="1183" t="s">
        <v>296</v>
      </c>
      <c r="B1000" s="1183" t="s">
        <v>296</v>
      </c>
      <c r="C1000" s="1184">
        <v>2838</v>
      </c>
    </row>
    <row r="1001" spans="1:3" s="454" customFormat="1" x14ac:dyDescent="0.2">
      <c r="A1001" s="1183" t="s">
        <v>297</v>
      </c>
      <c r="B1001" s="1183" t="s">
        <v>297</v>
      </c>
      <c r="C1001" s="1184">
        <v>3131</v>
      </c>
    </row>
    <row r="1002" spans="1:3" s="454" customFormat="1" x14ac:dyDescent="0.2">
      <c r="A1002" s="1183" t="s">
        <v>298</v>
      </c>
      <c r="B1002" s="1183" t="s">
        <v>298</v>
      </c>
      <c r="C1002" s="1184">
        <v>2445</v>
      </c>
    </row>
    <row r="1003" spans="1:3" s="454" customFormat="1" x14ac:dyDescent="0.2">
      <c r="A1003" s="1212"/>
      <c r="B1003" s="1183" t="s">
        <v>658</v>
      </c>
      <c r="C1003" s="1184">
        <v>2445</v>
      </c>
    </row>
    <row r="1004" spans="1:3" s="454" customFormat="1" x14ac:dyDescent="0.2">
      <c r="A1004" s="1183" t="s">
        <v>299</v>
      </c>
      <c r="B1004" s="1183" t="s">
        <v>299</v>
      </c>
      <c r="C1004" s="1184">
        <v>2445</v>
      </c>
    </row>
    <row r="1005" spans="1:3" s="454" customFormat="1" x14ac:dyDescent="0.2">
      <c r="A1005" s="1183" t="s">
        <v>869</v>
      </c>
      <c r="B1005" s="1183" t="s">
        <v>869</v>
      </c>
      <c r="C1005" s="1184">
        <v>15508</v>
      </c>
    </row>
    <row r="1006" spans="1:3" s="454" customFormat="1" x14ac:dyDescent="0.2">
      <c r="A1006" s="1183" t="s">
        <v>870</v>
      </c>
      <c r="B1006" s="1183" t="s">
        <v>870</v>
      </c>
      <c r="C1006" s="1184">
        <v>21709</v>
      </c>
    </row>
    <row r="1007" spans="1:3" s="454" customFormat="1" x14ac:dyDescent="0.2">
      <c r="A1007" s="1183" t="s">
        <v>871</v>
      </c>
      <c r="B1007" s="1183" t="s">
        <v>871</v>
      </c>
      <c r="C1007" s="1184">
        <v>25841</v>
      </c>
    </row>
    <row r="1008" spans="1:3" s="454" customFormat="1" x14ac:dyDescent="0.2">
      <c r="A1008" s="1183" t="s">
        <v>1688</v>
      </c>
      <c r="B1008" s="1183" t="s">
        <v>1688</v>
      </c>
      <c r="C1008" s="1184">
        <v>20664</v>
      </c>
    </row>
    <row r="1009" spans="1:3" s="454" customFormat="1" x14ac:dyDescent="0.2">
      <c r="A1009" s="1183" t="s">
        <v>1689</v>
      </c>
      <c r="B1009" s="1183" t="s">
        <v>1689</v>
      </c>
      <c r="C1009" s="1184">
        <v>24812</v>
      </c>
    </row>
    <row r="1010" spans="1:3" s="454" customFormat="1" x14ac:dyDescent="0.2">
      <c r="A1010" s="1183" t="s">
        <v>872</v>
      </c>
      <c r="B1010" s="1183" t="s">
        <v>872</v>
      </c>
      <c r="C1010" s="1184">
        <v>11923</v>
      </c>
    </row>
    <row r="1011" spans="1:3" s="454" customFormat="1" x14ac:dyDescent="0.2">
      <c r="A1011" s="1183" t="s">
        <v>1690</v>
      </c>
      <c r="B1011" s="1183" t="s">
        <v>1690</v>
      </c>
      <c r="C1011" s="1184">
        <v>28938</v>
      </c>
    </row>
    <row r="1012" spans="1:3" s="454" customFormat="1" x14ac:dyDescent="0.2">
      <c r="A1012" s="1183" t="s">
        <v>1691</v>
      </c>
      <c r="B1012" s="1183" t="s">
        <v>1691</v>
      </c>
      <c r="C1012" s="1184">
        <v>33070</v>
      </c>
    </row>
    <row r="1013" spans="1:3" s="454" customFormat="1" x14ac:dyDescent="0.2">
      <c r="A1013" s="1183" t="s">
        <v>1149</v>
      </c>
      <c r="B1013" s="1183" t="s">
        <v>1149</v>
      </c>
      <c r="C1013" s="1184">
        <v>19430</v>
      </c>
    </row>
    <row r="1014" spans="1:3" s="454" customFormat="1" x14ac:dyDescent="0.2">
      <c r="A1014" s="1211"/>
      <c r="B1014" s="1183" t="s">
        <v>669</v>
      </c>
      <c r="C1014" s="1184">
        <v>3081</v>
      </c>
    </row>
    <row r="1015" spans="1:3" s="454" customFormat="1" x14ac:dyDescent="0.2">
      <c r="A1015" s="1211"/>
      <c r="B1015" s="1183" t="s">
        <v>1617</v>
      </c>
      <c r="C1015" s="1184">
        <v>3131</v>
      </c>
    </row>
    <row r="1016" spans="1:3" s="454" customFormat="1" x14ac:dyDescent="0.2">
      <c r="A1016" s="1183" t="s">
        <v>300</v>
      </c>
      <c r="B1016" s="1183" t="s">
        <v>300</v>
      </c>
      <c r="C1016" s="1184">
        <v>2543</v>
      </c>
    </row>
    <row r="1017" spans="1:3" s="454" customFormat="1" x14ac:dyDescent="0.2">
      <c r="A1017" s="1183" t="s">
        <v>637</v>
      </c>
      <c r="B1017" s="1183" t="s">
        <v>637</v>
      </c>
      <c r="C1017" s="1184">
        <v>3081</v>
      </c>
    </row>
    <row r="1018" spans="1:3" s="454" customFormat="1" x14ac:dyDescent="0.2">
      <c r="A1018" s="1183" t="s">
        <v>1692</v>
      </c>
      <c r="B1018" s="1183" t="s">
        <v>1692</v>
      </c>
      <c r="C1018" s="1184">
        <v>3131</v>
      </c>
    </row>
    <row r="1019" spans="1:3" s="454" customFormat="1" x14ac:dyDescent="0.2">
      <c r="A1019" s="1211"/>
      <c r="B1019" s="1183" t="s">
        <v>659</v>
      </c>
      <c r="C1019" s="1184">
        <v>2543</v>
      </c>
    </row>
    <row r="1020" spans="1:3" s="454" customFormat="1" x14ac:dyDescent="0.2">
      <c r="A1020" s="1183" t="s">
        <v>301</v>
      </c>
      <c r="B1020" s="1183" t="s">
        <v>301</v>
      </c>
      <c r="C1020" s="1184">
        <v>2543</v>
      </c>
    </row>
    <row r="1021" spans="1:3" s="454" customFormat="1" x14ac:dyDescent="0.2">
      <c r="A1021" s="1183" t="s">
        <v>638</v>
      </c>
      <c r="B1021" s="1183" t="s">
        <v>638</v>
      </c>
      <c r="C1021" s="1184">
        <v>3081</v>
      </c>
    </row>
    <row r="1022" spans="1:3" s="454" customFormat="1" x14ac:dyDescent="0.2">
      <c r="A1022" s="1183" t="s">
        <v>1693</v>
      </c>
      <c r="B1022" s="1183" t="s">
        <v>1693</v>
      </c>
      <c r="C1022" s="1184">
        <v>3131</v>
      </c>
    </row>
    <row r="1023" spans="1:3" s="454" customFormat="1" x14ac:dyDescent="0.2">
      <c r="A1023" s="1211"/>
      <c r="B1023" s="1183" t="s">
        <v>671</v>
      </c>
      <c r="C1023" s="1184">
        <v>3375</v>
      </c>
    </row>
    <row r="1024" spans="1:3" s="454" customFormat="1" x14ac:dyDescent="0.2">
      <c r="A1024" s="1211"/>
      <c r="B1024" s="1183" t="s">
        <v>1618</v>
      </c>
      <c r="C1024" s="1184">
        <v>3425</v>
      </c>
    </row>
    <row r="1025" spans="1:3" s="454" customFormat="1" x14ac:dyDescent="0.2">
      <c r="A1025" s="1183" t="s">
        <v>302</v>
      </c>
      <c r="B1025" s="1183" t="s">
        <v>302</v>
      </c>
      <c r="C1025" s="1184">
        <v>2837</v>
      </c>
    </row>
    <row r="1026" spans="1:3" s="454" customFormat="1" x14ac:dyDescent="0.2">
      <c r="A1026" s="1183" t="s">
        <v>639</v>
      </c>
      <c r="B1026" s="1183" t="s">
        <v>639</v>
      </c>
      <c r="C1026" s="1184">
        <v>3375</v>
      </c>
    </row>
    <row r="1027" spans="1:3" s="454" customFormat="1" x14ac:dyDescent="0.2">
      <c r="A1027" s="1183" t="s">
        <v>1694</v>
      </c>
      <c r="B1027" s="1183" t="s">
        <v>1694</v>
      </c>
      <c r="C1027" s="1184">
        <v>3425</v>
      </c>
    </row>
    <row r="1028" spans="1:3" s="454" customFormat="1" x14ac:dyDescent="0.2">
      <c r="A1028" s="1211"/>
      <c r="B1028" s="1183" t="s">
        <v>670</v>
      </c>
      <c r="C1028" s="1184">
        <v>2692</v>
      </c>
    </row>
    <row r="1029" spans="1:3" s="454" customFormat="1" x14ac:dyDescent="0.2">
      <c r="A1029" s="1211"/>
      <c r="B1029" s="1183" t="s">
        <v>1616</v>
      </c>
      <c r="C1029" s="1184">
        <v>2742</v>
      </c>
    </row>
    <row r="1030" spans="1:3" s="454" customFormat="1" x14ac:dyDescent="0.2">
      <c r="A1030" s="1183" t="s">
        <v>303</v>
      </c>
      <c r="B1030" s="1183" t="s">
        <v>303</v>
      </c>
      <c r="C1030" s="1184">
        <v>2154</v>
      </c>
    </row>
    <row r="1031" spans="1:3" s="454" customFormat="1" x14ac:dyDescent="0.2">
      <c r="A1031" s="1183" t="s">
        <v>640</v>
      </c>
      <c r="B1031" s="1183" t="s">
        <v>640</v>
      </c>
      <c r="C1031" s="1184">
        <v>2692</v>
      </c>
    </row>
    <row r="1032" spans="1:3" s="454" customFormat="1" x14ac:dyDescent="0.2">
      <c r="A1032" s="1183" t="s">
        <v>1695</v>
      </c>
      <c r="B1032" s="1183" t="s">
        <v>1695</v>
      </c>
      <c r="C1032" s="1184">
        <v>2742</v>
      </c>
    </row>
    <row r="1033" spans="1:3" s="454" customFormat="1" x14ac:dyDescent="0.2">
      <c r="A1033" s="1211"/>
      <c r="B1033" s="1196" t="s">
        <v>660</v>
      </c>
      <c r="C1033" s="1184">
        <v>2154</v>
      </c>
    </row>
    <row r="1034" spans="1:3" s="454" customFormat="1" x14ac:dyDescent="0.2">
      <c r="A1034" s="1183" t="s">
        <v>304</v>
      </c>
      <c r="B1034" s="1183" t="s">
        <v>304</v>
      </c>
      <c r="C1034" s="1184">
        <v>2154</v>
      </c>
    </row>
    <row r="1035" spans="1:3" s="454" customFormat="1" x14ac:dyDescent="0.2">
      <c r="A1035" s="1183" t="s">
        <v>641</v>
      </c>
      <c r="B1035" s="1183" t="s">
        <v>641</v>
      </c>
      <c r="C1035" s="1184">
        <v>2692</v>
      </c>
    </row>
    <row r="1036" spans="1:3" s="454" customFormat="1" x14ac:dyDescent="0.2">
      <c r="A1036" s="1183" t="s">
        <v>1696</v>
      </c>
      <c r="B1036" s="1183" t="s">
        <v>1696</v>
      </c>
      <c r="C1036" s="1184">
        <v>2742</v>
      </c>
    </row>
    <row r="1037" spans="1:3" s="454" customFormat="1" x14ac:dyDescent="0.2">
      <c r="A1037" s="1183" t="s">
        <v>1631</v>
      </c>
      <c r="B1037" s="1183" t="s">
        <v>1631</v>
      </c>
      <c r="C1037" s="1184">
        <v>437</v>
      </c>
    </row>
    <row r="1038" spans="1:3" s="454" customFormat="1" x14ac:dyDescent="0.2">
      <c r="A1038" s="1183" t="s">
        <v>1635</v>
      </c>
      <c r="B1038" s="1183" t="s">
        <v>1635</v>
      </c>
      <c r="C1038" s="1184">
        <v>437</v>
      </c>
    </row>
    <row r="1039" spans="1:3" s="454" customFormat="1" x14ac:dyDescent="0.2">
      <c r="A1039" s="1183" t="s">
        <v>1633</v>
      </c>
      <c r="B1039" s="1183" t="s">
        <v>1633</v>
      </c>
      <c r="C1039" s="1184">
        <v>328</v>
      </c>
    </row>
    <row r="1040" spans="1:3" s="454" customFormat="1" x14ac:dyDescent="0.2">
      <c r="A1040" s="1183" t="s">
        <v>536</v>
      </c>
      <c r="B1040" s="1183" t="s">
        <v>536</v>
      </c>
      <c r="C1040" s="1184">
        <v>17115</v>
      </c>
    </row>
    <row r="1041" spans="1:3" s="454" customFormat="1" x14ac:dyDescent="0.2">
      <c r="A1041" s="1183" t="s">
        <v>1605</v>
      </c>
      <c r="B1041" s="1183" t="s">
        <v>1605</v>
      </c>
      <c r="C1041" s="1184">
        <v>18139</v>
      </c>
    </row>
    <row r="1042" spans="1:3" s="454" customFormat="1" x14ac:dyDescent="0.2">
      <c r="A1042" s="1183" t="s">
        <v>537</v>
      </c>
      <c r="B1042" s="1183" t="s">
        <v>537</v>
      </c>
      <c r="C1042" s="1184">
        <v>20537</v>
      </c>
    </row>
    <row r="1043" spans="1:3" s="454" customFormat="1" x14ac:dyDescent="0.2">
      <c r="A1043" s="1183" t="s">
        <v>1602</v>
      </c>
      <c r="B1043" s="1183" t="s">
        <v>1602</v>
      </c>
      <c r="C1043" s="1184">
        <v>21592</v>
      </c>
    </row>
    <row r="1044" spans="1:3" s="454" customFormat="1" x14ac:dyDescent="0.2">
      <c r="A1044" s="1183" t="s">
        <v>538</v>
      </c>
      <c r="B1044" s="1183" t="s">
        <v>538</v>
      </c>
      <c r="C1044" s="1184">
        <v>23956</v>
      </c>
    </row>
    <row r="1045" spans="1:3" s="454" customFormat="1" x14ac:dyDescent="0.2">
      <c r="A1045" s="1183" t="s">
        <v>1604</v>
      </c>
      <c r="B1045" s="1183" t="s">
        <v>1604</v>
      </c>
      <c r="C1045" s="1184">
        <v>25193</v>
      </c>
    </row>
    <row r="1046" spans="1:3" s="454" customFormat="1" x14ac:dyDescent="0.2">
      <c r="A1046" s="1183" t="s">
        <v>539</v>
      </c>
      <c r="B1046" s="1183" t="s">
        <v>539</v>
      </c>
      <c r="C1046" s="1184">
        <v>27372</v>
      </c>
    </row>
    <row r="1047" spans="1:3" s="454" customFormat="1" x14ac:dyDescent="0.2">
      <c r="A1047" s="1183" t="s">
        <v>1603</v>
      </c>
      <c r="B1047" s="1183" t="s">
        <v>1603</v>
      </c>
      <c r="C1047" s="1184">
        <v>28551</v>
      </c>
    </row>
    <row r="1048" spans="1:3" s="454" customFormat="1" x14ac:dyDescent="0.2">
      <c r="A1048" s="1183" t="s">
        <v>540</v>
      </c>
      <c r="B1048" s="1183" t="s">
        <v>540</v>
      </c>
      <c r="C1048" s="1184">
        <v>16083</v>
      </c>
    </row>
    <row r="1049" spans="1:3" s="454" customFormat="1" x14ac:dyDescent="0.2">
      <c r="A1049" s="1183" t="s">
        <v>1601</v>
      </c>
      <c r="B1049" s="1183" t="s">
        <v>1601</v>
      </c>
      <c r="C1049" s="1184">
        <v>17045</v>
      </c>
    </row>
    <row r="1050" spans="1:3" s="454" customFormat="1" x14ac:dyDescent="0.2">
      <c r="A1050" s="1183" t="s">
        <v>632</v>
      </c>
      <c r="B1050" s="1183" t="s">
        <v>632</v>
      </c>
      <c r="C1050" s="1184">
        <v>23715</v>
      </c>
    </row>
    <row r="1051" spans="1:3" s="454" customFormat="1" x14ac:dyDescent="0.2">
      <c r="A1051" s="1183" t="s">
        <v>873</v>
      </c>
      <c r="B1051" s="1183" t="s">
        <v>873</v>
      </c>
      <c r="C1051" s="1184">
        <v>25988</v>
      </c>
    </row>
    <row r="1052" spans="1:3" s="454" customFormat="1" x14ac:dyDescent="0.2">
      <c r="A1052" s="1183" t="s">
        <v>687</v>
      </c>
      <c r="B1052" s="1183" t="s">
        <v>687</v>
      </c>
      <c r="C1052" s="1184">
        <v>22512</v>
      </c>
    </row>
    <row r="1053" spans="1:3" s="454" customFormat="1" x14ac:dyDescent="0.2">
      <c r="A1053" s="1183" t="s">
        <v>874</v>
      </c>
      <c r="B1053" s="1183" t="s">
        <v>874</v>
      </c>
      <c r="C1053" s="1184">
        <v>24686</v>
      </c>
    </row>
    <row r="1054" spans="1:3" s="454" customFormat="1" x14ac:dyDescent="0.2">
      <c r="A1054" s="1183" t="s">
        <v>983</v>
      </c>
      <c r="B1054" s="1183" t="s">
        <v>983</v>
      </c>
      <c r="C1054" s="1184">
        <v>859</v>
      </c>
    </row>
    <row r="1055" spans="1:3" s="454" customFormat="1" x14ac:dyDescent="0.2">
      <c r="A1055" s="1183" t="s">
        <v>1489</v>
      </c>
      <c r="B1055" s="1183" t="s">
        <v>1489</v>
      </c>
      <c r="C1055" s="1184">
        <v>1038</v>
      </c>
    </row>
    <row r="1056" spans="1:3" s="454" customFormat="1" x14ac:dyDescent="0.2">
      <c r="A1056" s="1183" t="s">
        <v>985</v>
      </c>
      <c r="B1056" s="1183" t="s">
        <v>985</v>
      </c>
      <c r="C1056" s="1184">
        <v>913</v>
      </c>
    </row>
    <row r="1057" spans="1:3" s="454" customFormat="1" x14ac:dyDescent="0.2">
      <c r="A1057" s="1183" t="s">
        <v>1433</v>
      </c>
      <c r="B1057" s="1183" t="s">
        <v>1433</v>
      </c>
      <c r="C1057" s="1184">
        <v>1092</v>
      </c>
    </row>
    <row r="1058" spans="1:3" s="454" customFormat="1" x14ac:dyDescent="0.2">
      <c r="A1058" s="1183" t="s">
        <v>987</v>
      </c>
      <c r="B1058" s="1183" t="s">
        <v>987</v>
      </c>
      <c r="C1058" s="1184">
        <v>1119</v>
      </c>
    </row>
    <row r="1059" spans="1:3" s="454" customFormat="1" x14ac:dyDescent="0.2">
      <c r="A1059" s="1183" t="s">
        <v>1434</v>
      </c>
      <c r="B1059" s="1183" t="s">
        <v>1434</v>
      </c>
      <c r="C1059" s="1184">
        <v>1298</v>
      </c>
    </row>
    <row r="1060" spans="1:3" s="454" customFormat="1" x14ac:dyDescent="0.2">
      <c r="A1060" s="1183" t="s">
        <v>1065</v>
      </c>
      <c r="B1060" s="1183" t="s">
        <v>1065</v>
      </c>
      <c r="C1060" s="1184">
        <v>2183</v>
      </c>
    </row>
    <row r="1061" spans="1:3" s="454" customFormat="1" x14ac:dyDescent="0.2">
      <c r="A1061" s="1183" t="s">
        <v>1067</v>
      </c>
      <c r="B1061" s="1183" t="s">
        <v>1067</v>
      </c>
      <c r="C1061" s="1184">
        <v>2859</v>
      </c>
    </row>
    <row r="1062" spans="1:3" s="454" customFormat="1" x14ac:dyDescent="0.2">
      <c r="A1062" s="1183" t="s">
        <v>1069</v>
      </c>
      <c r="B1062" s="1183" t="s">
        <v>1069</v>
      </c>
      <c r="C1062" s="1184">
        <v>3740</v>
      </c>
    </row>
    <row r="1063" spans="1:3" s="454" customFormat="1" x14ac:dyDescent="0.2">
      <c r="A1063" s="1183" t="s">
        <v>1035</v>
      </c>
      <c r="B1063" s="1183" t="s">
        <v>1035</v>
      </c>
      <c r="C1063" s="1184">
        <v>1360</v>
      </c>
    </row>
    <row r="1064" spans="1:3" s="454" customFormat="1" x14ac:dyDescent="0.2">
      <c r="A1064" s="1183" t="s">
        <v>1036</v>
      </c>
      <c r="B1064" s="1183" t="s">
        <v>1036</v>
      </c>
      <c r="C1064" s="1184">
        <v>1658</v>
      </c>
    </row>
    <row r="1065" spans="1:3" s="454" customFormat="1" x14ac:dyDescent="0.2">
      <c r="A1065" s="1183" t="s">
        <v>1037</v>
      </c>
      <c r="B1065" s="1183" t="s">
        <v>1037</v>
      </c>
      <c r="C1065" s="1184">
        <v>2586</v>
      </c>
    </row>
    <row r="1066" spans="1:3" s="454" customFormat="1" x14ac:dyDescent="0.2">
      <c r="A1066" s="1183" t="s">
        <v>1074</v>
      </c>
      <c r="B1066" s="1183" t="s">
        <v>1074</v>
      </c>
      <c r="C1066" s="1184"/>
    </row>
    <row r="1067" spans="1:3" s="454" customFormat="1" x14ac:dyDescent="0.2">
      <c r="A1067" s="1183" t="s">
        <v>1075</v>
      </c>
      <c r="B1067" s="1183" t="s">
        <v>1075</v>
      </c>
      <c r="C1067" s="1184"/>
    </row>
    <row r="1068" spans="1:3" s="454" customFormat="1" x14ac:dyDescent="0.2">
      <c r="A1068" s="1183" t="s">
        <v>1077</v>
      </c>
      <c r="B1068" s="1183" t="s">
        <v>1077</v>
      </c>
      <c r="C1068" s="1184"/>
    </row>
    <row r="1069" spans="1:3" s="454" customFormat="1" x14ac:dyDescent="0.2">
      <c r="A1069" s="1183" t="s">
        <v>1079</v>
      </c>
      <c r="B1069" s="1183" t="s">
        <v>1079</v>
      </c>
      <c r="C1069" s="1184"/>
    </row>
    <row r="1070" spans="1:3" s="454" customFormat="1" x14ac:dyDescent="0.2">
      <c r="A1070" s="1183" t="s">
        <v>435</v>
      </c>
      <c r="B1070" s="1183" t="s">
        <v>435</v>
      </c>
      <c r="C1070" s="1184">
        <v>1682</v>
      </c>
    </row>
    <row r="1071" spans="1:3" s="454" customFormat="1" x14ac:dyDescent="0.2">
      <c r="A1071" s="1183" t="s">
        <v>436</v>
      </c>
      <c r="B1071" s="1183" t="s">
        <v>436</v>
      </c>
      <c r="C1071" s="1184">
        <v>2029</v>
      </c>
    </row>
    <row r="1072" spans="1:3" s="454" customFormat="1" x14ac:dyDescent="0.2">
      <c r="A1072" s="1183" t="s">
        <v>437</v>
      </c>
      <c r="B1072" s="1183" t="s">
        <v>437</v>
      </c>
      <c r="C1072" s="1184">
        <v>1974</v>
      </c>
    </row>
    <row r="1073" spans="1:3" s="454" customFormat="1" x14ac:dyDescent="0.2">
      <c r="A1073" s="1211"/>
      <c r="B1073" s="1183" t="s">
        <v>1416</v>
      </c>
      <c r="C1073" s="1184">
        <v>1340</v>
      </c>
    </row>
    <row r="1074" spans="1:3" s="454" customFormat="1" x14ac:dyDescent="0.2">
      <c r="A1074" s="1183" t="s">
        <v>1053</v>
      </c>
      <c r="B1074" s="1183" t="s">
        <v>1053</v>
      </c>
      <c r="C1074" s="1184">
        <v>1161</v>
      </c>
    </row>
    <row r="1075" spans="1:3" s="454" customFormat="1" x14ac:dyDescent="0.2">
      <c r="A1075" s="1183" t="s">
        <v>1400</v>
      </c>
      <c r="B1075" s="1183" t="s">
        <v>1400</v>
      </c>
      <c r="C1075" s="1184">
        <v>1340</v>
      </c>
    </row>
    <row r="1076" spans="1:3" s="454" customFormat="1" x14ac:dyDescent="0.2">
      <c r="A1076" s="1183" t="s">
        <v>1508</v>
      </c>
      <c r="B1076" s="1183" t="s">
        <v>1508</v>
      </c>
      <c r="C1076" s="1184">
        <v>1161</v>
      </c>
    </row>
    <row r="1077" spans="1:3" s="454" customFormat="1" x14ac:dyDescent="0.2">
      <c r="A1077" s="1211"/>
      <c r="B1077" s="1183" t="s">
        <v>1145</v>
      </c>
      <c r="C1077" s="1184">
        <v>1370</v>
      </c>
    </row>
    <row r="1078" spans="1:3" s="454" customFormat="1" x14ac:dyDescent="0.2">
      <c r="A1078" s="1183" t="s">
        <v>1054</v>
      </c>
      <c r="B1078" s="1183" t="s">
        <v>1054</v>
      </c>
      <c r="C1078" s="1184">
        <v>1191</v>
      </c>
    </row>
    <row r="1079" spans="1:3" s="454" customFormat="1" x14ac:dyDescent="0.2">
      <c r="A1079" s="1183" t="s">
        <v>1401</v>
      </c>
      <c r="B1079" s="1183" t="s">
        <v>1401</v>
      </c>
      <c r="C1079" s="1184">
        <v>1370</v>
      </c>
    </row>
    <row r="1080" spans="1:3" s="454" customFormat="1" x14ac:dyDescent="0.2">
      <c r="A1080" s="1183" t="s">
        <v>1509</v>
      </c>
      <c r="B1080" s="1183" t="s">
        <v>1509</v>
      </c>
      <c r="C1080" s="1184">
        <v>1191</v>
      </c>
    </row>
    <row r="1081" spans="1:3" s="454" customFormat="1" x14ac:dyDescent="0.2">
      <c r="A1081" s="1211"/>
      <c r="B1081" s="1183" t="s">
        <v>1146</v>
      </c>
      <c r="C1081" s="1184">
        <v>1724</v>
      </c>
    </row>
    <row r="1082" spans="1:3" s="454" customFormat="1" x14ac:dyDescent="0.2">
      <c r="A1082" s="1183" t="s">
        <v>1055</v>
      </c>
      <c r="B1082" s="1183" t="s">
        <v>1055</v>
      </c>
      <c r="C1082" s="1184">
        <v>1545</v>
      </c>
    </row>
    <row r="1083" spans="1:3" s="454" customFormat="1" x14ac:dyDescent="0.2">
      <c r="A1083" s="1183" t="s">
        <v>1402</v>
      </c>
      <c r="B1083" s="1183" t="s">
        <v>1402</v>
      </c>
      <c r="C1083" s="1184">
        <v>1724</v>
      </c>
    </row>
    <row r="1084" spans="1:3" s="454" customFormat="1" x14ac:dyDescent="0.2">
      <c r="A1084" s="1211"/>
      <c r="B1084" s="1183" t="s">
        <v>1147</v>
      </c>
      <c r="C1084" s="1184">
        <v>2138</v>
      </c>
    </row>
    <row r="1085" spans="1:3" s="454" customFormat="1" x14ac:dyDescent="0.2">
      <c r="A1085" s="1183" t="s">
        <v>1056</v>
      </c>
      <c r="B1085" s="1183" t="s">
        <v>1056</v>
      </c>
      <c r="C1085" s="1184">
        <v>1959</v>
      </c>
    </row>
    <row r="1086" spans="1:3" s="454" customFormat="1" x14ac:dyDescent="0.2">
      <c r="A1086" s="1183" t="s">
        <v>1403</v>
      </c>
      <c r="B1086" s="1183" t="s">
        <v>1403</v>
      </c>
      <c r="C1086" s="1184">
        <v>2138</v>
      </c>
    </row>
    <row r="1087" spans="1:3" s="454" customFormat="1" x14ac:dyDescent="0.2">
      <c r="A1087" s="1211"/>
      <c r="B1087" s="1183" t="s">
        <v>672</v>
      </c>
      <c r="C1087" s="1184">
        <v>2494</v>
      </c>
    </row>
    <row r="1088" spans="1:3" s="454" customFormat="1" x14ac:dyDescent="0.2">
      <c r="A1088" s="1183" t="s">
        <v>1057</v>
      </c>
      <c r="B1088" s="1183" t="s">
        <v>1057</v>
      </c>
      <c r="C1088" s="1184">
        <v>2315</v>
      </c>
    </row>
    <row r="1089" spans="1:3" s="454" customFormat="1" x14ac:dyDescent="0.2">
      <c r="A1089" s="1183" t="s">
        <v>1404</v>
      </c>
      <c r="B1089" s="1183" t="s">
        <v>1404</v>
      </c>
      <c r="C1089" s="1184">
        <v>2494</v>
      </c>
    </row>
    <row r="1090" spans="1:3" s="454" customFormat="1" x14ac:dyDescent="0.2">
      <c r="A1090" s="1183" t="s">
        <v>1405</v>
      </c>
      <c r="B1090" s="1183" t="s">
        <v>1405</v>
      </c>
      <c r="C1090" s="1184">
        <v>2510</v>
      </c>
    </row>
    <row r="1091" spans="1:3" s="454" customFormat="1" x14ac:dyDescent="0.2">
      <c r="A1091" s="1211"/>
      <c r="B1091" s="1183" t="s">
        <v>677</v>
      </c>
      <c r="C1091" s="1184">
        <v>3207</v>
      </c>
    </row>
    <row r="1092" spans="1:3" s="454" customFormat="1" x14ac:dyDescent="0.2">
      <c r="A1092" s="1183" t="s">
        <v>438</v>
      </c>
      <c r="B1092" s="1183" t="s">
        <v>438</v>
      </c>
      <c r="C1092" s="1184">
        <v>3028</v>
      </c>
    </row>
    <row r="1093" spans="1:3" s="454" customFormat="1" x14ac:dyDescent="0.2">
      <c r="A1093" s="1183" t="s">
        <v>642</v>
      </c>
      <c r="B1093" s="1183" t="s">
        <v>642</v>
      </c>
      <c r="C1093" s="1184">
        <v>3207</v>
      </c>
    </row>
    <row r="1094" spans="1:3" s="454" customFormat="1" x14ac:dyDescent="0.2">
      <c r="A1094" s="1211"/>
      <c r="B1094" s="1183" t="s">
        <v>678</v>
      </c>
      <c r="C1094" s="1184">
        <v>4093</v>
      </c>
    </row>
    <row r="1095" spans="1:3" s="454" customFormat="1" x14ac:dyDescent="0.2">
      <c r="A1095" s="1183" t="s">
        <v>439</v>
      </c>
      <c r="B1095" s="1183" t="s">
        <v>439</v>
      </c>
      <c r="C1095" s="1184">
        <v>3914</v>
      </c>
    </row>
    <row r="1096" spans="1:3" s="454" customFormat="1" x14ac:dyDescent="0.2">
      <c r="A1096" s="1183" t="s">
        <v>643</v>
      </c>
      <c r="B1096" s="1183" t="s">
        <v>643</v>
      </c>
      <c r="C1096" s="1184">
        <v>4093</v>
      </c>
    </row>
    <row r="1097" spans="1:3" s="454" customFormat="1" x14ac:dyDescent="0.2">
      <c r="A1097" s="1183" t="s">
        <v>1188</v>
      </c>
      <c r="B1097" s="1183" t="s">
        <v>1188</v>
      </c>
      <c r="C1097" s="1184">
        <v>21216</v>
      </c>
    </row>
    <row r="1098" spans="1:3" s="454" customFormat="1" x14ac:dyDescent="0.2">
      <c r="A1098" s="1183" t="s">
        <v>1164</v>
      </c>
      <c r="B1098" s="1183" t="s">
        <v>1164</v>
      </c>
      <c r="C1098" s="1184">
        <v>15282</v>
      </c>
    </row>
    <row r="1099" spans="1:3" s="454" customFormat="1" x14ac:dyDescent="0.2">
      <c r="A1099" s="1183" t="s">
        <v>1165</v>
      </c>
      <c r="B1099" s="1183" t="s">
        <v>1165</v>
      </c>
      <c r="C1099" s="1184">
        <v>18423</v>
      </c>
    </row>
    <row r="1100" spans="1:3" s="454" customFormat="1" x14ac:dyDescent="0.2">
      <c r="A1100" s="1183" t="s">
        <v>1166</v>
      </c>
      <c r="B1100" s="1183" t="s">
        <v>1166</v>
      </c>
      <c r="C1100" s="1184">
        <v>21460</v>
      </c>
    </row>
    <row r="1101" spans="1:3" s="454" customFormat="1" x14ac:dyDescent="0.2">
      <c r="A1101" s="1183" t="s">
        <v>1167</v>
      </c>
      <c r="B1101" s="1183" t="s">
        <v>1167</v>
      </c>
      <c r="C1101" s="1184">
        <v>24496</v>
      </c>
    </row>
    <row r="1102" spans="1:3" s="454" customFormat="1" x14ac:dyDescent="0.2">
      <c r="A1102" s="1183" t="s">
        <v>1168</v>
      </c>
      <c r="B1102" s="1183" t="s">
        <v>1168</v>
      </c>
      <c r="C1102" s="1184">
        <v>28111</v>
      </c>
    </row>
    <row r="1103" spans="1:3" s="454" customFormat="1" x14ac:dyDescent="0.2">
      <c r="A1103" s="1183" t="s">
        <v>1163</v>
      </c>
      <c r="B1103" s="1183" t="s">
        <v>1163</v>
      </c>
      <c r="C1103" s="1184">
        <v>9735</v>
      </c>
    </row>
    <row r="1104" spans="1:3" s="454" customFormat="1" x14ac:dyDescent="0.2">
      <c r="A1104" s="1183" t="s">
        <v>1169</v>
      </c>
      <c r="B1104" s="1183" t="s">
        <v>1169</v>
      </c>
      <c r="C1104" s="1184">
        <v>14343</v>
      </c>
    </row>
    <row r="1105" spans="1:3" s="454" customFormat="1" x14ac:dyDescent="0.2">
      <c r="A1105" s="1183" t="s">
        <v>1140</v>
      </c>
      <c r="B1105" s="1183" t="s">
        <v>1140</v>
      </c>
      <c r="C1105" s="1184">
        <v>15579</v>
      </c>
    </row>
    <row r="1106" spans="1:3" s="454" customFormat="1" x14ac:dyDescent="0.2">
      <c r="A1106" s="1183" t="s">
        <v>1141</v>
      </c>
      <c r="B1106" s="1183" t="s">
        <v>1141</v>
      </c>
      <c r="C1106" s="1184">
        <v>18702</v>
      </c>
    </row>
    <row r="1107" spans="1:3" s="454" customFormat="1" x14ac:dyDescent="0.2">
      <c r="A1107" s="1183" t="s">
        <v>1142</v>
      </c>
      <c r="B1107" s="1183" t="s">
        <v>1142</v>
      </c>
      <c r="C1107" s="1184">
        <v>21815</v>
      </c>
    </row>
    <row r="1108" spans="1:3" s="454" customFormat="1" x14ac:dyDescent="0.2">
      <c r="A1108" s="1183" t="s">
        <v>1143</v>
      </c>
      <c r="B1108" s="1183" t="s">
        <v>1143</v>
      </c>
      <c r="C1108" s="1184">
        <v>24927</v>
      </c>
    </row>
    <row r="1109" spans="1:3" s="454" customFormat="1" x14ac:dyDescent="0.2">
      <c r="A1109" s="1183" t="s">
        <v>1144</v>
      </c>
      <c r="B1109" s="1183" t="s">
        <v>1144</v>
      </c>
      <c r="C1109" s="1184">
        <v>28668</v>
      </c>
    </row>
    <row r="1110" spans="1:3" s="454" customFormat="1" x14ac:dyDescent="0.2">
      <c r="A1110" s="1183" t="s">
        <v>1138</v>
      </c>
      <c r="B1110" s="1183" t="s">
        <v>1138</v>
      </c>
      <c r="C1110" s="1184">
        <v>14648</v>
      </c>
    </row>
    <row r="1111" spans="1:3" s="454" customFormat="1" x14ac:dyDescent="0.2">
      <c r="A1111" s="1183" t="s">
        <v>1406</v>
      </c>
      <c r="B1111" s="1183" t="s">
        <v>1406</v>
      </c>
      <c r="C1111" s="1184">
        <v>5699</v>
      </c>
    </row>
    <row r="1112" spans="1:3" s="454" customFormat="1" x14ac:dyDescent="0.2">
      <c r="A1112" s="1211"/>
      <c r="B1112" s="1183" t="s">
        <v>1135</v>
      </c>
      <c r="C1112" s="1184">
        <v>5699</v>
      </c>
    </row>
    <row r="1113" spans="1:3" s="454" customFormat="1" x14ac:dyDescent="0.2">
      <c r="A1113" s="1183" t="s">
        <v>1407</v>
      </c>
      <c r="B1113" s="1183" t="s">
        <v>1407</v>
      </c>
      <c r="C1113" s="1184">
        <v>5699</v>
      </c>
    </row>
    <row r="1114" spans="1:3" s="454" customFormat="1" x14ac:dyDescent="0.2">
      <c r="A1114" s="1183" t="s">
        <v>1408</v>
      </c>
      <c r="B1114" s="1183" t="s">
        <v>1408</v>
      </c>
      <c r="C1114" s="1184">
        <v>6320</v>
      </c>
    </row>
    <row r="1115" spans="1:3" s="454" customFormat="1" x14ac:dyDescent="0.2">
      <c r="A1115" s="1211"/>
      <c r="B1115" s="1183" t="s">
        <v>1136</v>
      </c>
      <c r="C1115" s="1184">
        <v>6320</v>
      </c>
    </row>
    <row r="1116" spans="1:3" s="454" customFormat="1" x14ac:dyDescent="0.2">
      <c r="A1116" s="1183" t="s">
        <v>1409</v>
      </c>
      <c r="B1116" s="1183" t="s">
        <v>1409</v>
      </c>
      <c r="C1116" s="1184">
        <v>6320</v>
      </c>
    </row>
    <row r="1117" spans="1:3" s="454" customFormat="1" x14ac:dyDescent="0.2">
      <c r="A1117" s="1183" t="s">
        <v>1410</v>
      </c>
      <c r="B1117" s="1183" t="s">
        <v>1410</v>
      </c>
      <c r="C1117" s="1184">
        <v>6960</v>
      </c>
    </row>
    <row r="1118" spans="1:3" s="454" customFormat="1" x14ac:dyDescent="0.2">
      <c r="A1118" s="1211"/>
      <c r="B1118" s="1183" t="s">
        <v>1137</v>
      </c>
      <c r="C1118" s="1184">
        <v>6960</v>
      </c>
    </row>
    <row r="1119" spans="1:3" s="454" customFormat="1" x14ac:dyDescent="0.2">
      <c r="A1119" s="1183" t="s">
        <v>1411</v>
      </c>
      <c r="B1119" s="1183" t="s">
        <v>1411</v>
      </c>
      <c r="C1119" s="1184">
        <v>6960</v>
      </c>
    </row>
    <row r="1120" spans="1:3" s="454" customFormat="1" x14ac:dyDescent="0.2">
      <c r="A1120" s="1183" t="s">
        <v>1090</v>
      </c>
      <c r="B1120" s="1183" t="s">
        <v>1090</v>
      </c>
      <c r="C1120" s="1184">
        <v>4230</v>
      </c>
    </row>
    <row r="1121" spans="1:3" s="454" customFormat="1" x14ac:dyDescent="0.2">
      <c r="A1121" s="1183" t="s">
        <v>1089</v>
      </c>
      <c r="B1121" s="1183" t="s">
        <v>1089</v>
      </c>
      <c r="C1121" s="1184">
        <v>4232</v>
      </c>
    </row>
    <row r="1122" spans="1:3" s="454" customFormat="1" x14ac:dyDescent="0.2">
      <c r="A1122" s="1183" t="s">
        <v>1103</v>
      </c>
      <c r="B1122" s="1183" t="s">
        <v>1103</v>
      </c>
      <c r="C1122" s="1184">
        <v>4762</v>
      </c>
    </row>
    <row r="1123" spans="1:3" s="454" customFormat="1" x14ac:dyDescent="0.2">
      <c r="A1123" s="1183" t="s">
        <v>1101</v>
      </c>
      <c r="B1123" s="1183" t="s">
        <v>1101</v>
      </c>
      <c r="C1123" s="1184">
        <v>4764</v>
      </c>
    </row>
    <row r="1124" spans="1:3" s="454" customFormat="1" x14ac:dyDescent="0.2">
      <c r="A1124" s="1183" t="s">
        <v>1104</v>
      </c>
      <c r="B1124" s="1183" t="s">
        <v>1104</v>
      </c>
      <c r="C1124" s="1184">
        <v>5338</v>
      </c>
    </row>
    <row r="1125" spans="1:3" s="454" customFormat="1" x14ac:dyDescent="0.2">
      <c r="A1125" s="1183" t="s">
        <v>1102</v>
      </c>
      <c r="B1125" s="1183" t="s">
        <v>1102</v>
      </c>
      <c r="C1125" s="1184">
        <v>5339</v>
      </c>
    </row>
    <row r="1126" spans="1:3" s="454" customFormat="1" x14ac:dyDescent="0.2">
      <c r="A1126" s="1183" t="s">
        <v>440</v>
      </c>
      <c r="B1126" s="1183" t="s">
        <v>440</v>
      </c>
      <c r="C1126" s="1184">
        <v>7433</v>
      </c>
    </row>
    <row r="1127" spans="1:3" s="454" customFormat="1" x14ac:dyDescent="0.2">
      <c r="A1127" s="1183" t="s">
        <v>441</v>
      </c>
      <c r="B1127" s="1183" t="s">
        <v>441</v>
      </c>
      <c r="C1127" s="1184">
        <v>8020</v>
      </c>
    </row>
    <row r="1128" spans="1:3" s="454" customFormat="1" x14ac:dyDescent="0.2">
      <c r="A1128" s="1183" t="s">
        <v>1088</v>
      </c>
      <c r="B1128" s="1183" t="s">
        <v>1088</v>
      </c>
      <c r="C1128" s="1184">
        <v>3704</v>
      </c>
    </row>
    <row r="1129" spans="1:3" s="454" customFormat="1" x14ac:dyDescent="0.2">
      <c r="A1129" s="1183" t="s">
        <v>1518</v>
      </c>
      <c r="B1129" s="1183" t="s">
        <v>1518</v>
      </c>
      <c r="C1129" s="1184">
        <v>4443</v>
      </c>
    </row>
    <row r="1130" spans="1:3" s="454" customFormat="1" x14ac:dyDescent="0.2">
      <c r="A1130" s="1183" t="s">
        <v>1519</v>
      </c>
      <c r="B1130" s="1183" t="s">
        <v>1519</v>
      </c>
      <c r="C1130" s="1184">
        <v>4443</v>
      </c>
    </row>
    <row r="1131" spans="1:3" s="454" customFormat="1" x14ac:dyDescent="0.2">
      <c r="A1131" s="1183" t="s">
        <v>1532</v>
      </c>
      <c r="B1131" s="1183" t="s">
        <v>1532</v>
      </c>
      <c r="C1131" s="1184">
        <v>5001</v>
      </c>
    </row>
    <row r="1132" spans="1:3" s="454" customFormat="1" x14ac:dyDescent="0.2">
      <c r="A1132" s="1183" t="s">
        <v>1534</v>
      </c>
      <c r="B1132" s="1183" t="s">
        <v>1534</v>
      </c>
      <c r="C1132" s="1184">
        <v>5001</v>
      </c>
    </row>
    <row r="1133" spans="1:3" s="454" customFormat="1" x14ac:dyDescent="0.2">
      <c r="A1133" s="1183" t="s">
        <v>1533</v>
      </c>
      <c r="B1133" s="1183" t="s">
        <v>1533</v>
      </c>
      <c r="C1133" s="1184">
        <v>5605</v>
      </c>
    </row>
    <row r="1134" spans="1:3" s="454" customFormat="1" x14ac:dyDescent="0.2">
      <c r="A1134" s="1183" t="s">
        <v>1535</v>
      </c>
      <c r="B1134" s="1183" t="s">
        <v>1535</v>
      </c>
      <c r="C1134" s="1184">
        <v>5605</v>
      </c>
    </row>
    <row r="1135" spans="1:3" s="454" customFormat="1" x14ac:dyDescent="0.2">
      <c r="A1135" s="1183" t="s">
        <v>1517</v>
      </c>
      <c r="B1135" s="1183" t="s">
        <v>1517</v>
      </c>
      <c r="C1135" s="1184">
        <v>3891</v>
      </c>
    </row>
    <row r="1136" spans="1:3" s="454" customFormat="1" x14ac:dyDescent="0.2">
      <c r="A1136" s="1183" t="s">
        <v>1520</v>
      </c>
      <c r="B1136" s="1183" t="s">
        <v>1520</v>
      </c>
      <c r="C1136" s="1184">
        <v>3891</v>
      </c>
    </row>
    <row r="1137" spans="1:3" s="454" customFormat="1" x14ac:dyDescent="0.2">
      <c r="A1137" s="1183" t="s">
        <v>875</v>
      </c>
      <c r="B1137" s="1183" t="s">
        <v>875</v>
      </c>
      <c r="C1137" s="1184">
        <v>3484</v>
      </c>
    </row>
    <row r="1138" spans="1:3" s="454" customFormat="1" x14ac:dyDescent="0.2">
      <c r="A1138" s="1183" t="s">
        <v>1490</v>
      </c>
      <c r="B1138" s="1183" t="s">
        <v>1490</v>
      </c>
      <c r="C1138" s="1184">
        <v>3484</v>
      </c>
    </row>
    <row r="1139" spans="1:3" s="454" customFormat="1" x14ac:dyDescent="0.2">
      <c r="A1139" s="1183" t="s">
        <v>876</v>
      </c>
      <c r="B1139" s="1183" t="s">
        <v>876</v>
      </c>
      <c r="C1139" s="1184">
        <v>3948</v>
      </c>
    </row>
    <row r="1140" spans="1:3" s="454" customFormat="1" x14ac:dyDescent="0.2">
      <c r="A1140" s="1183" t="s">
        <v>1491</v>
      </c>
      <c r="B1140" s="1183" t="s">
        <v>1491</v>
      </c>
      <c r="C1140" s="1184">
        <v>3948</v>
      </c>
    </row>
    <row r="1141" spans="1:3" s="454" customFormat="1" x14ac:dyDescent="0.2">
      <c r="A1141" s="1183" t="s">
        <v>877</v>
      </c>
      <c r="B1141" s="1183" t="s">
        <v>877</v>
      </c>
      <c r="C1141" s="1184">
        <v>4565</v>
      </c>
    </row>
    <row r="1142" spans="1:3" s="454" customFormat="1" x14ac:dyDescent="0.2">
      <c r="A1142" s="1183" t="s">
        <v>1492</v>
      </c>
      <c r="B1142" s="1183" t="s">
        <v>1492</v>
      </c>
      <c r="C1142" s="1184">
        <v>4565</v>
      </c>
    </row>
    <row r="1143" spans="1:3" s="454" customFormat="1" x14ac:dyDescent="0.2">
      <c r="A1143" s="1183" t="s">
        <v>878</v>
      </c>
      <c r="B1143" s="1183" t="s">
        <v>878</v>
      </c>
      <c r="C1143" s="1184">
        <v>3025</v>
      </c>
    </row>
    <row r="1144" spans="1:3" s="454" customFormat="1" x14ac:dyDescent="0.2">
      <c r="A1144" s="1183" t="s">
        <v>655</v>
      </c>
      <c r="B1144" s="1183" t="s">
        <v>655</v>
      </c>
      <c r="C1144" s="1184">
        <v>3025</v>
      </c>
    </row>
    <row r="1145" spans="1:3" s="454" customFormat="1" x14ac:dyDescent="0.2">
      <c r="A1145" s="1183" t="s">
        <v>1523</v>
      </c>
      <c r="B1145" s="1183" t="s">
        <v>1523</v>
      </c>
      <c r="C1145" s="1184">
        <v>3660</v>
      </c>
    </row>
    <row r="1146" spans="1:3" s="454" customFormat="1" x14ac:dyDescent="0.2">
      <c r="A1146" s="1183" t="s">
        <v>1521</v>
      </c>
      <c r="B1146" s="1183" t="s">
        <v>1521</v>
      </c>
      <c r="C1146" s="1184">
        <v>3660</v>
      </c>
    </row>
    <row r="1147" spans="1:3" s="454" customFormat="1" x14ac:dyDescent="0.2">
      <c r="A1147" s="1183" t="s">
        <v>1536</v>
      </c>
      <c r="B1147" s="1183" t="s">
        <v>1536</v>
      </c>
      <c r="C1147" s="1184">
        <v>4146</v>
      </c>
    </row>
    <row r="1148" spans="1:3" s="454" customFormat="1" x14ac:dyDescent="0.2">
      <c r="A1148" s="1183" t="s">
        <v>1538</v>
      </c>
      <c r="B1148" s="1183" t="s">
        <v>1538</v>
      </c>
      <c r="C1148" s="1184">
        <v>4146</v>
      </c>
    </row>
    <row r="1149" spans="1:3" s="454" customFormat="1" x14ac:dyDescent="0.2">
      <c r="A1149" s="1183" t="s">
        <v>1537</v>
      </c>
      <c r="B1149" s="1183" t="s">
        <v>1537</v>
      </c>
      <c r="C1149" s="1184">
        <v>4788</v>
      </c>
    </row>
    <row r="1150" spans="1:3" s="454" customFormat="1" x14ac:dyDescent="0.2">
      <c r="A1150" s="1183" t="s">
        <v>1539</v>
      </c>
      <c r="B1150" s="1183" t="s">
        <v>1539</v>
      </c>
      <c r="C1150" s="1184">
        <v>4788</v>
      </c>
    </row>
    <row r="1151" spans="1:3" s="454" customFormat="1" x14ac:dyDescent="0.2">
      <c r="A1151" s="1183" t="s">
        <v>1522</v>
      </c>
      <c r="B1151" s="1183" t="s">
        <v>1522</v>
      </c>
      <c r="C1151" s="1184">
        <v>3175</v>
      </c>
    </row>
    <row r="1152" spans="1:3" s="454" customFormat="1" x14ac:dyDescent="0.2">
      <c r="A1152" s="1183" t="s">
        <v>1412</v>
      </c>
      <c r="B1152" s="1183" t="s">
        <v>1412</v>
      </c>
      <c r="C1152" s="1184">
        <v>77</v>
      </c>
    </row>
    <row r="1153" spans="1:3" s="454" customFormat="1" x14ac:dyDescent="0.2">
      <c r="A1153" s="1183" t="s">
        <v>1413</v>
      </c>
      <c r="B1153" s="1183" t="s">
        <v>1413</v>
      </c>
      <c r="C1153" s="1184">
        <v>77</v>
      </c>
    </row>
    <row r="1154" spans="1:3" s="454" customFormat="1" x14ac:dyDescent="0.2">
      <c r="A1154" s="1183" t="s">
        <v>541</v>
      </c>
      <c r="B1154" s="1183" t="s">
        <v>541</v>
      </c>
      <c r="C1154" s="1184">
        <v>27416</v>
      </c>
    </row>
    <row r="1155" spans="1:3" s="454" customFormat="1" x14ac:dyDescent="0.2">
      <c r="A1155" s="1183" t="s">
        <v>633</v>
      </c>
      <c r="B1155" s="1183" t="s">
        <v>633</v>
      </c>
      <c r="C1155" s="1184">
        <v>39726</v>
      </c>
    </row>
    <row r="1156" spans="1:3" s="454" customFormat="1" x14ac:dyDescent="0.2">
      <c r="A1156" s="1183" t="s">
        <v>1422</v>
      </c>
      <c r="B1156" s="1183" t="s">
        <v>1422</v>
      </c>
      <c r="C1156" s="1184">
        <v>42634</v>
      </c>
    </row>
    <row r="1157" spans="1:3" s="454" customFormat="1" x14ac:dyDescent="0.2">
      <c r="A1157" s="1183" t="s">
        <v>1121</v>
      </c>
      <c r="B1157" s="1183" t="s">
        <v>1121</v>
      </c>
      <c r="C1157" s="1184">
        <v>13009</v>
      </c>
    </row>
    <row r="1158" spans="1:3" s="454" customFormat="1" x14ac:dyDescent="0.2">
      <c r="A1158" s="1183" t="s">
        <v>1122</v>
      </c>
      <c r="B1158" s="1183" t="s">
        <v>1122</v>
      </c>
      <c r="C1158" s="1184">
        <v>15755</v>
      </c>
    </row>
    <row r="1159" spans="1:3" s="454" customFormat="1" x14ac:dyDescent="0.2">
      <c r="A1159" s="1183" t="s">
        <v>1123</v>
      </c>
      <c r="B1159" s="1183" t="s">
        <v>1123</v>
      </c>
      <c r="C1159" s="1184">
        <v>21035</v>
      </c>
    </row>
    <row r="1160" spans="1:3" s="454" customFormat="1" x14ac:dyDescent="0.2">
      <c r="A1160" s="1183" t="s">
        <v>1124</v>
      </c>
      <c r="B1160" s="1183" t="s">
        <v>1124</v>
      </c>
      <c r="C1160" s="1184">
        <v>23323</v>
      </c>
    </row>
    <row r="1161" spans="1:3" s="454" customFormat="1" x14ac:dyDescent="0.2">
      <c r="A1161" s="1183" t="s">
        <v>1125</v>
      </c>
      <c r="B1161" s="1183" t="s">
        <v>1125</v>
      </c>
      <c r="C1161" s="1184">
        <v>26687</v>
      </c>
    </row>
    <row r="1162" spans="1:3" s="454" customFormat="1" x14ac:dyDescent="0.2">
      <c r="A1162" s="1183" t="s">
        <v>1126</v>
      </c>
      <c r="B1162" s="1183" t="s">
        <v>1126</v>
      </c>
      <c r="C1162" s="1184">
        <v>29835</v>
      </c>
    </row>
    <row r="1163" spans="1:3" s="454" customFormat="1" x14ac:dyDescent="0.2">
      <c r="A1163" s="1183" t="s">
        <v>309</v>
      </c>
      <c r="B1163" s="1183" t="s">
        <v>309</v>
      </c>
      <c r="C1163" s="1184">
        <v>3354</v>
      </c>
    </row>
    <row r="1164" spans="1:3" s="454" customFormat="1" x14ac:dyDescent="0.2">
      <c r="A1164" s="1183" t="s">
        <v>310</v>
      </c>
      <c r="B1164" s="1183" t="s">
        <v>310</v>
      </c>
      <c r="C1164" s="1184">
        <v>3726</v>
      </c>
    </row>
    <row r="1165" spans="1:3" s="454" customFormat="1" x14ac:dyDescent="0.2">
      <c r="A1165" s="1183" t="s">
        <v>311</v>
      </c>
      <c r="B1165" s="1183" t="s">
        <v>311</v>
      </c>
      <c r="C1165" s="1184">
        <v>1621</v>
      </c>
    </row>
    <row r="1166" spans="1:3" s="454" customFormat="1" x14ac:dyDescent="0.2">
      <c r="A1166" s="1183" t="s">
        <v>312</v>
      </c>
      <c r="B1166" s="1183" t="s">
        <v>312</v>
      </c>
      <c r="C1166" s="1184">
        <v>6615</v>
      </c>
    </row>
    <row r="1167" spans="1:3" s="454" customFormat="1" x14ac:dyDescent="0.2">
      <c r="A1167" s="1183" t="s">
        <v>313</v>
      </c>
      <c r="B1167" s="1183" t="s">
        <v>313</v>
      </c>
      <c r="C1167" s="1184">
        <v>1919</v>
      </c>
    </row>
    <row r="1168" spans="1:3" s="454" customFormat="1" x14ac:dyDescent="0.2">
      <c r="A1168" s="1183" t="s">
        <v>314</v>
      </c>
      <c r="B1168" s="1183" t="s">
        <v>314</v>
      </c>
      <c r="C1168" s="1184">
        <v>2190</v>
      </c>
    </row>
    <row r="1169" spans="1:3" s="454" customFormat="1" x14ac:dyDescent="0.2">
      <c r="A1169" s="1183" t="s">
        <v>315</v>
      </c>
      <c r="B1169" s="1183" t="s">
        <v>315</v>
      </c>
      <c r="C1169" s="1184">
        <v>2423</v>
      </c>
    </row>
    <row r="1170" spans="1:3" s="454" customFormat="1" x14ac:dyDescent="0.2">
      <c r="A1170" s="1183" t="s">
        <v>316</v>
      </c>
      <c r="B1170" s="1183" t="s">
        <v>316</v>
      </c>
      <c r="C1170" s="1184">
        <v>2702</v>
      </c>
    </row>
    <row r="1171" spans="1:3" s="454" customFormat="1" x14ac:dyDescent="0.2">
      <c r="A1171" s="1183" t="s">
        <v>317</v>
      </c>
      <c r="B1171" s="1183" t="s">
        <v>317</v>
      </c>
      <c r="C1171" s="1184">
        <v>2981</v>
      </c>
    </row>
    <row r="1172" spans="1:3" s="454" customFormat="1" x14ac:dyDescent="0.2">
      <c r="A1172" s="1183" t="s">
        <v>318</v>
      </c>
      <c r="B1172" s="1183" t="s">
        <v>318</v>
      </c>
      <c r="C1172" s="1184">
        <v>10153</v>
      </c>
    </row>
    <row r="1173" spans="1:3" s="454" customFormat="1" x14ac:dyDescent="0.2">
      <c r="A1173" s="1183" t="s">
        <v>319</v>
      </c>
      <c r="B1173" s="1183" t="s">
        <v>319</v>
      </c>
      <c r="C1173" s="1184">
        <v>10900</v>
      </c>
    </row>
    <row r="1174" spans="1:3" s="454" customFormat="1" x14ac:dyDescent="0.2">
      <c r="A1174" s="1183" t="s">
        <v>320</v>
      </c>
      <c r="B1174" s="1183" t="s">
        <v>320</v>
      </c>
      <c r="C1174" s="1184">
        <v>9129</v>
      </c>
    </row>
    <row r="1175" spans="1:3" s="454" customFormat="1" x14ac:dyDescent="0.2">
      <c r="A1175" s="1183" t="s">
        <v>321</v>
      </c>
      <c r="B1175" s="1183" t="s">
        <v>321</v>
      </c>
      <c r="C1175" s="1184">
        <v>9502</v>
      </c>
    </row>
    <row r="1176" spans="1:3" s="454" customFormat="1" x14ac:dyDescent="0.2">
      <c r="A1176" s="1183" t="s">
        <v>322</v>
      </c>
      <c r="B1176" s="1183" t="s">
        <v>322</v>
      </c>
      <c r="C1176" s="1184">
        <v>9874</v>
      </c>
    </row>
    <row r="1177" spans="1:3" s="454" customFormat="1" x14ac:dyDescent="0.2">
      <c r="A1177" s="1183" t="s">
        <v>323</v>
      </c>
      <c r="B1177" s="1183" t="s">
        <v>323</v>
      </c>
      <c r="C1177" s="1184">
        <v>10433</v>
      </c>
    </row>
    <row r="1178" spans="1:3" s="454" customFormat="1" x14ac:dyDescent="0.2">
      <c r="A1178" s="1183" t="s">
        <v>1697</v>
      </c>
      <c r="B1178" s="1183" t="s">
        <v>1697</v>
      </c>
      <c r="C1178" s="1184">
        <v>30</v>
      </c>
    </row>
    <row r="1179" spans="1:3" s="454" customFormat="1" x14ac:dyDescent="0.2">
      <c r="A1179" s="1183" t="s">
        <v>879</v>
      </c>
      <c r="B1179" s="1183" t="s">
        <v>879</v>
      </c>
      <c r="C1179" s="1184">
        <v>30</v>
      </c>
    </row>
    <row r="1180" spans="1:3" s="454" customFormat="1" x14ac:dyDescent="0.2">
      <c r="A1180" s="1183" t="s">
        <v>880</v>
      </c>
      <c r="B1180" s="1183" t="s">
        <v>880</v>
      </c>
      <c r="C1180" s="1184">
        <v>30</v>
      </c>
    </row>
    <row r="1181" spans="1:3" s="454" customFormat="1" x14ac:dyDescent="0.2">
      <c r="A1181" s="1183" t="s">
        <v>270</v>
      </c>
      <c r="B1181" s="1183" t="s">
        <v>270</v>
      </c>
      <c r="C1181" s="1184">
        <v>21</v>
      </c>
    </row>
    <row r="1182" spans="1:3" s="454" customFormat="1" x14ac:dyDescent="0.2">
      <c r="A1182" s="1213"/>
      <c r="B1182" s="1213"/>
      <c r="C1182" s="1214"/>
    </row>
    <row r="1183" spans="1:3" s="454" customFormat="1" x14ac:dyDescent="0.2">
      <c r="A1183" s="455"/>
      <c r="B1183" s="455"/>
      <c r="C1183" s="641"/>
    </row>
    <row r="1184" spans="1:3" s="454" customFormat="1" x14ac:dyDescent="0.2">
      <c r="A1184" s="455"/>
      <c r="B1184" s="455"/>
      <c r="C1184" s="641"/>
    </row>
    <row r="1185" spans="1:3" s="454" customFormat="1" x14ac:dyDescent="0.2">
      <c r="A1185" s="455"/>
      <c r="B1185" s="455"/>
      <c r="C1185" s="641"/>
    </row>
    <row r="1186" spans="1:3" s="454" customFormat="1" x14ac:dyDescent="0.2">
      <c r="A1186" s="455"/>
      <c r="B1186" s="455"/>
      <c r="C1186" s="641"/>
    </row>
    <row r="1187" spans="1:3" s="454" customFormat="1" x14ac:dyDescent="0.2">
      <c r="A1187" s="455"/>
      <c r="B1187" s="455"/>
      <c r="C1187" s="641"/>
    </row>
    <row r="1188" spans="1:3" s="454" customFormat="1" x14ac:dyDescent="0.2">
      <c r="A1188" s="455"/>
      <c r="B1188" s="455"/>
      <c r="C1188" s="641"/>
    </row>
    <row r="1189" spans="1:3" s="454" customFormat="1" x14ac:dyDescent="0.2">
      <c r="A1189" s="455"/>
      <c r="B1189" s="455"/>
      <c r="C1189" s="641"/>
    </row>
    <row r="1190" spans="1:3" s="454" customFormat="1" x14ac:dyDescent="0.2">
      <c r="A1190" s="455"/>
      <c r="B1190" s="455"/>
      <c r="C1190" s="641"/>
    </row>
    <row r="1191" spans="1:3" s="454" customFormat="1" x14ac:dyDescent="0.2">
      <c r="A1191" s="455"/>
      <c r="B1191" s="455"/>
      <c r="C1191" s="641"/>
    </row>
    <row r="1192" spans="1:3" s="454" customFormat="1" x14ac:dyDescent="0.2">
      <c r="A1192" s="455"/>
      <c r="B1192" s="455"/>
      <c r="C1192" s="641"/>
    </row>
    <row r="1193" spans="1:3" s="454" customFormat="1" x14ac:dyDescent="0.2">
      <c r="A1193" s="455"/>
      <c r="B1193" s="455"/>
      <c r="C1193" s="641"/>
    </row>
    <row r="1194" spans="1:3" s="454" customFormat="1" x14ac:dyDescent="0.2">
      <c r="A1194" s="938"/>
      <c r="B1194" s="938"/>
      <c r="C1194" s="939"/>
    </row>
    <row r="1195" spans="1:3" s="454" customFormat="1" x14ac:dyDescent="0.2">
      <c r="A1195" s="455"/>
      <c r="B1195" s="455"/>
      <c r="C1195" s="641"/>
    </row>
    <row r="1196" spans="1:3" s="454" customFormat="1" x14ac:dyDescent="0.2">
      <c r="A1196" s="455"/>
      <c r="B1196" s="455"/>
      <c r="C1196" s="641"/>
    </row>
    <row r="1197" spans="1:3" s="454" customFormat="1" x14ac:dyDescent="0.2">
      <c r="A1197" s="455"/>
      <c r="B1197" s="455"/>
      <c r="C1197" s="641"/>
    </row>
    <row r="1198" spans="1:3" s="454" customFormat="1" x14ac:dyDescent="0.2">
      <c r="A1198" s="938"/>
      <c r="B1198" s="938"/>
      <c r="C1198" s="939"/>
    </row>
    <row r="1199" spans="1:3" s="454" customFormat="1" x14ac:dyDescent="0.2">
      <c r="A1199" s="455"/>
      <c r="B1199" s="455"/>
      <c r="C1199" s="641"/>
    </row>
    <row r="1200" spans="1:3" s="454" customFormat="1" x14ac:dyDescent="0.2">
      <c r="A1200" s="455"/>
      <c r="B1200" s="455"/>
      <c r="C1200" s="641"/>
    </row>
    <row r="1201" spans="1:3" s="454" customFormat="1" x14ac:dyDescent="0.2">
      <c r="A1201" s="455"/>
      <c r="B1201" s="455"/>
      <c r="C1201" s="641"/>
    </row>
    <row r="1202" spans="1:3" s="454" customFormat="1" x14ac:dyDescent="0.2">
      <c r="A1202" s="455"/>
      <c r="B1202" s="455"/>
      <c r="C1202" s="641"/>
    </row>
    <row r="1203" spans="1:3" s="454" customFormat="1" x14ac:dyDescent="0.2">
      <c r="A1203" s="455"/>
      <c r="B1203" s="455"/>
      <c r="C1203" s="641"/>
    </row>
    <row r="1204" spans="1:3" s="454" customFormat="1" x14ac:dyDescent="0.2">
      <c r="A1204" s="455"/>
      <c r="B1204" s="455"/>
      <c r="C1204" s="641"/>
    </row>
    <row r="1205" spans="1:3" s="454" customFormat="1" x14ac:dyDescent="0.2">
      <c r="A1205" s="455"/>
      <c r="B1205" s="455"/>
      <c r="C1205" s="641"/>
    </row>
    <row r="1206" spans="1:3" s="454" customFormat="1" x14ac:dyDescent="0.2">
      <c r="A1206" s="455"/>
      <c r="B1206" s="455"/>
      <c r="C1206" s="641"/>
    </row>
    <row r="1207" spans="1:3" s="454" customFormat="1" x14ac:dyDescent="0.2">
      <c r="A1207" s="455"/>
      <c r="B1207" s="455"/>
      <c r="C1207" s="641"/>
    </row>
    <row r="1208" spans="1:3" s="454" customFormat="1" x14ac:dyDescent="0.2">
      <c r="A1208" s="455"/>
      <c r="B1208" s="455"/>
      <c r="C1208" s="641"/>
    </row>
    <row r="1209" spans="1:3" s="454" customFormat="1" x14ac:dyDescent="0.2">
      <c r="A1209" s="455"/>
      <c r="B1209" s="455"/>
      <c r="C1209" s="641"/>
    </row>
    <row r="1210" spans="1:3" s="454" customFormat="1" x14ac:dyDescent="0.2">
      <c r="A1210" s="455"/>
      <c r="B1210" s="455"/>
      <c r="C1210" s="641"/>
    </row>
    <row r="1211" spans="1:3" s="454" customFormat="1" x14ac:dyDescent="0.2">
      <c r="A1211" s="938"/>
      <c r="B1211" s="938"/>
      <c r="C1211" s="939"/>
    </row>
    <row r="1212" spans="1:3" s="454" customFormat="1" x14ac:dyDescent="0.2">
      <c r="A1212" s="455"/>
      <c r="B1212" s="455"/>
      <c r="C1212" s="641"/>
    </row>
    <row r="1213" spans="1:3" s="454" customFormat="1" x14ac:dyDescent="0.2">
      <c r="A1213" s="455"/>
      <c r="B1213" s="455"/>
      <c r="C1213" s="641"/>
    </row>
    <row r="1214" spans="1:3" s="454" customFormat="1" x14ac:dyDescent="0.2">
      <c r="A1214" s="455"/>
      <c r="B1214" s="638"/>
      <c r="C1214" s="646"/>
    </row>
    <row r="1215" spans="1:3" s="454" customFormat="1" x14ac:dyDescent="0.2">
      <c r="A1215" s="455"/>
      <c r="B1215" s="455"/>
      <c r="C1215" s="641"/>
    </row>
    <row r="1216" spans="1:3" s="454" customFormat="1" x14ac:dyDescent="0.2">
      <c r="A1216" s="455"/>
      <c r="B1216" s="455"/>
      <c r="C1216" s="641"/>
    </row>
    <row r="1217" spans="1:3" s="454" customFormat="1" x14ac:dyDescent="0.2">
      <c r="A1217" s="455"/>
      <c r="B1217" s="455"/>
      <c r="C1217" s="641"/>
    </row>
    <row r="1218" spans="1:3" s="454" customFormat="1" x14ac:dyDescent="0.2">
      <c r="A1218" s="455"/>
      <c r="B1218" s="455"/>
      <c r="C1218" s="641"/>
    </row>
    <row r="1219" spans="1:3" s="454" customFormat="1" x14ac:dyDescent="0.2">
      <c r="A1219" s="455"/>
      <c r="B1219" s="455"/>
      <c r="C1219" s="641"/>
    </row>
    <row r="1220" spans="1:3" s="454" customFormat="1" x14ac:dyDescent="0.2">
      <c r="A1220" s="455"/>
      <c r="B1220" s="455"/>
      <c r="C1220" s="641"/>
    </row>
    <row r="1221" spans="1:3" s="454" customFormat="1" x14ac:dyDescent="0.2">
      <c r="A1221" s="455"/>
      <c r="B1221" s="455"/>
      <c r="C1221" s="641"/>
    </row>
    <row r="1222" spans="1:3" s="454" customFormat="1" x14ac:dyDescent="0.2">
      <c r="A1222" s="455"/>
      <c r="B1222" s="455"/>
      <c r="C1222" s="641"/>
    </row>
    <row r="1223" spans="1:3" s="454" customFormat="1" x14ac:dyDescent="0.2">
      <c r="A1223" s="455"/>
      <c r="B1223" s="638"/>
      <c r="C1223" s="641"/>
    </row>
    <row r="1224" spans="1:3" s="454" customFormat="1" x14ac:dyDescent="0.2">
      <c r="A1224" s="455"/>
      <c r="B1224" s="455"/>
      <c r="C1224" s="641"/>
    </row>
    <row r="1225" spans="1:3" s="454" customFormat="1" x14ac:dyDescent="0.2">
      <c r="A1225" s="897"/>
      <c r="B1225" s="897"/>
      <c r="C1225" s="898"/>
    </row>
    <row r="1226" spans="1:3" s="454" customFormat="1" x14ac:dyDescent="0.2">
      <c r="A1226" s="455"/>
      <c r="B1226" s="455"/>
      <c r="C1226" s="641"/>
    </row>
    <row r="1227" spans="1:3" s="454" customFormat="1" x14ac:dyDescent="0.2">
      <c r="A1227" s="455"/>
      <c r="B1227" s="455"/>
      <c r="C1227" s="641"/>
    </row>
    <row r="1228" spans="1:3" s="454" customFormat="1" x14ac:dyDescent="0.2">
      <c r="A1228" s="638"/>
      <c r="B1228" s="638"/>
      <c r="C1228" s="641"/>
    </row>
    <row r="1229" spans="1:3" s="454" customFormat="1" x14ac:dyDescent="0.2">
      <c r="A1229" s="638"/>
      <c r="B1229" s="455"/>
      <c r="C1229" s="641"/>
    </row>
    <row r="1230" spans="1:3" s="454" customFormat="1" x14ac:dyDescent="0.2">
      <c r="A1230" s="455"/>
      <c r="B1230" s="455"/>
      <c r="C1230" s="641"/>
    </row>
    <row r="1231" spans="1:3" s="454" customFormat="1" x14ac:dyDescent="0.2">
      <c r="A1231" s="638"/>
      <c r="B1231" s="455"/>
      <c r="C1231" s="641"/>
    </row>
    <row r="1232" spans="1:3" s="454" customFormat="1" x14ac:dyDescent="0.2">
      <c r="A1232" s="638"/>
      <c r="B1232" s="455"/>
      <c r="C1232" s="641"/>
    </row>
    <row r="1233" spans="1:3" s="454" customFormat="1" x14ac:dyDescent="0.2">
      <c r="A1233" s="455"/>
      <c r="B1233" s="455"/>
      <c r="C1233" s="641"/>
    </row>
    <row r="1234" spans="1:3" s="454" customFormat="1" x14ac:dyDescent="0.2">
      <c r="A1234" s="638"/>
      <c r="B1234" s="455"/>
      <c r="C1234" s="641"/>
    </row>
    <row r="1235" spans="1:3" s="454" customFormat="1" x14ac:dyDescent="0.2">
      <c r="A1235" s="638"/>
      <c r="B1235" s="455"/>
      <c r="C1235" s="641"/>
    </row>
    <row r="1236" spans="1:3" s="454" customFormat="1" x14ac:dyDescent="0.2">
      <c r="A1236" s="455"/>
      <c r="B1236" s="455"/>
      <c r="C1236" s="641"/>
    </row>
    <row r="1237" spans="1:3" s="454" customFormat="1" x14ac:dyDescent="0.2">
      <c r="A1237" s="638"/>
      <c r="B1237" s="455"/>
      <c r="C1237" s="641"/>
    </row>
    <row r="1238" spans="1:3" s="454" customFormat="1" x14ac:dyDescent="0.2">
      <c r="A1238" s="638"/>
      <c r="B1238" s="455"/>
      <c r="C1238" s="641"/>
    </row>
    <row r="1239" spans="1:3" s="454" customFormat="1" x14ac:dyDescent="0.2">
      <c r="A1239" s="455"/>
      <c r="B1239" s="455"/>
      <c r="C1239" s="641"/>
    </row>
    <row r="1240" spans="1:3" s="454" customFormat="1" x14ac:dyDescent="0.2">
      <c r="A1240" s="455"/>
      <c r="B1240" s="455"/>
      <c r="C1240" s="641"/>
    </row>
    <row r="1241" spans="1:3" s="454" customFormat="1" x14ac:dyDescent="0.2">
      <c r="A1241" s="455"/>
      <c r="B1241" s="455"/>
      <c r="C1241" s="641"/>
    </row>
    <row r="1242" spans="1:3" s="454" customFormat="1" x14ac:dyDescent="0.2">
      <c r="A1242" s="455"/>
      <c r="B1242" s="455"/>
      <c r="C1242" s="641"/>
    </row>
    <row r="1243" spans="1:3" s="454" customFormat="1" x14ac:dyDescent="0.2">
      <c r="A1243" s="455"/>
      <c r="B1243" s="455"/>
      <c r="C1243" s="641"/>
    </row>
    <row r="1244" spans="1:3" s="454" customFormat="1" x14ac:dyDescent="0.2">
      <c r="A1244" s="455"/>
      <c r="B1244" s="455"/>
      <c r="C1244" s="641"/>
    </row>
    <row r="1245" spans="1:3" s="454" customFormat="1" x14ac:dyDescent="0.2">
      <c r="A1245" s="455"/>
      <c r="B1245" s="455"/>
      <c r="C1245" s="641"/>
    </row>
    <row r="1246" spans="1:3" s="454" customFormat="1" x14ac:dyDescent="0.2">
      <c r="A1246" s="455"/>
      <c r="B1246" s="455"/>
      <c r="C1246" s="641"/>
    </row>
    <row r="1247" spans="1:3" s="454" customFormat="1" x14ac:dyDescent="0.2">
      <c r="A1247" s="455"/>
      <c r="B1247" s="638"/>
      <c r="C1247" s="646"/>
    </row>
    <row r="1248" spans="1:3" s="454" customFormat="1" x14ac:dyDescent="0.2">
      <c r="A1248" s="455"/>
      <c r="B1248" s="455"/>
      <c r="C1248" s="641"/>
    </row>
    <row r="1249" spans="1:3" s="454" customFormat="1" x14ac:dyDescent="0.2">
      <c r="A1249" s="455"/>
      <c r="B1249" s="455"/>
      <c r="C1249" s="641"/>
    </row>
    <row r="1250" spans="1:3" s="454" customFormat="1" x14ac:dyDescent="0.2">
      <c r="A1250" s="455"/>
      <c r="B1250" s="455"/>
      <c r="C1250" s="641"/>
    </row>
    <row r="1251" spans="1:3" s="454" customFormat="1" x14ac:dyDescent="0.2">
      <c r="A1251" s="455"/>
      <c r="B1251" s="638"/>
      <c r="C1251" s="641"/>
    </row>
    <row r="1252" spans="1:3" s="454" customFormat="1" x14ac:dyDescent="0.2">
      <c r="A1252" s="455"/>
      <c r="B1252" s="455"/>
      <c r="C1252" s="641"/>
    </row>
    <row r="1253" spans="1:3" s="454" customFormat="1" x14ac:dyDescent="0.2">
      <c r="A1253" s="938"/>
      <c r="B1253" s="938"/>
      <c r="C1253" s="939"/>
    </row>
    <row r="1254" spans="1:3" s="454" customFormat="1" x14ac:dyDescent="0.2">
      <c r="A1254" s="938"/>
      <c r="B1254" s="938"/>
      <c r="C1254" s="939"/>
    </row>
    <row r="1255" spans="1:3" s="454" customFormat="1" x14ac:dyDescent="0.2">
      <c r="A1255" s="938"/>
      <c r="B1255" s="938"/>
      <c r="C1255" s="939"/>
    </row>
    <row r="1256" spans="1:3" s="454" customFormat="1" x14ac:dyDescent="0.2">
      <c r="A1256" s="938"/>
      <c r="B1256" s="938"/>
      <c r="C1256" s="939"/>
    </row>
    <row r="1257" spans="1:3" s="454" customFormat="1" x14ac:dyDescent="0.2">
      <c r="A1257" s="455"/>
      <c r="B1257" s="455"/>
      <c r="C1257" s="641"/>
    </row>
    <row r="1258" spans="1:3" s="454" customFormat="1" x14ac:dyDescent="0.2">
      <c r="A1258" s="455"/>
      <c r="B1258" s="455"/>
      <c r="C1258" s="641"/>
    </row>
    <row r="1259" spans="1:3" s="454" customFormat="1" x14ac:dyDescent="0.2">
      <c r="A1259" s="455"/>
      <c r="B1259" s="455"/>
      <c r="C1259" s="641"/>
    </row>
    <row r="1260" spans="1:3" s="454" customFormat="1" x14ac:dyDescent="0.2">
      <c r="A1260" s="455"/>
      <c r="B1260" s="455"/>
      <c r="C1260" s="641"/>
    </row>
    <row r="1261" spans="1:3" s="454" customFormat="1" x14ac:dyDescent="0.2">
      <c r="A1261" s="455"/>
      <c r="B1261" s="455"/>
      <c r="C1261" s="641"/>
    </row>
    <row r="1262" spans="1:3" s="454" customFormat="1" x14ac:dyDescent="0.2">
      <c r="A1262" s="455"/>
      <c r="B1262" s="455"/>
      <c r="C1262" s="641"/>
    </row>
    <row r="1263" spans="1:3" s="454" customFormat="1" x14ac:dyDescent="0.2">
      <c r="A1263" s="455"/>
      <c r="B1263" s="455"/>
      <c r="C1263" s="641"/>
    </row>
    <row r="1264" spans="1:3" s="454" customFormat="1" x14ac:dyDescent="0.2">
      <c r="A1264" s="455"/>
      <c r="B1264" s="455"/>
      <c r="C1264" s="641"/>
    </row>
    <row r="1265" spans="1:3" s="454" customFormat="1" x14ac:dyDescent="0.2">
      <c r="A1265" s="455"/>
      <c r="B1265" s="455"/>
      <c r="C1265" s="641"/>
    </row>
    <row r="1266" spans="1:3" s="454" customFormat="1" x14ac:dyDescent="0.2">
      <c r="A1266" s="455"/>
      <c r="B1266" s="455"/>
      <c r="C1266" s="641"/>
    </row>
    <row r="1267" spans="1:3" s="454" customFormat="1" x14ac:dyDescent="0.2">
      <c r="A1267" s="455"/>
      <c r="B1267" s="455"/>
      <c r="C1267" s="641"/>
    </row>
    <row r="1268" spans="1:3" s="454" customFormat="1" x14ac:dyDescent="0.2">
      <c r="A1268" s="455"/>
      <c r="B1268" s="455"/>
      <c r="C1268" s="641"/>
    </row>
    <row r="1269" spans="1:3" s="454" customFormat="1" x14ac:dyDescent="0.2">
      <c r="A1269" s="455"/>
      <c r="B1269" s="638"/>
      <c r="C1269" s="641"/>
    </row>
    <row r="1270" spans="1:3" s="454" customFormat="1" x14ac:dyDescent="0.2">
      <c r="A1270" s="455"/>
      <c r="B1270" s="455"/>
      <c r="C1270" s="641"/>
    </row>
    <row r="1271" spans="1:3" s="454" customFormat="1" x14ac:dyDescent="0.2">
      <c r="A1271" s="455"/>
      <c r="B1271" s="455"/>
      <c r="C1271" s="641"/>
    </row>
    <row r="1272" spans="1:3" s="454" customFormat="1" x14ac:dyDescent="0.2">
      <c r="A1272" s="455"/>
      <c r="B1272" s="455"/>
      <c r="C1272" s="641"/>
    </row>
    <row r="1273" spans="1:3" s="454" customFormat="1" x14ac:dyDescent="0.2">
      <c r="A1273" s="455"/>
      <c r="B1273" s="455"/>
      <c r="C1273" s="641"/>
    </row>
    <row r="1274" spans="1:3" s="454" customFormat="1" x14ac:dyDescent="0.2">
      <c r="A1274" s="455"/>
      <c r="B1274" s="638"/>
      <c r="C1274" s="641"/>
    </row>
    <row r="1275" spans="1:3" s="454" customFormat="1" x14ac:dyDescent="0.2">
      <c r="A1275" s="455"/>
      <c r="B1275" s="455"/>
      <c r="C1275" s="641"/>
    </row>
    <row r="1276" spans="1:3" s="454" customFormat="1" x14ac:dyDescent="0.2">
      <c r="A1276" s="455"/>
      <c r="B1276" s="455"/>
      <c r="C1276" s="641"/>
    </row>
    <row r="1277" spans="1:3" s="454" customFormat="1" x14ac:dyDescent="0.2">
      <c r="A1277" s="455"/>
      <c r="B1277" s="455"/>
      <c r="C1277" s="641"/>
    </row>
    <row r="1278" spans="1:3" s="454" customFormat="1" x14ac:dyDescent="0.2">
      <c r="A1278" s="455"/>
      <c r="B1278" s="455"/>
      <c r="C1278" s="641"/>
    </row>
    <row r="1279" spans="1:3" s="454" customFormat="1" x14ac:dyDescent="0.2">
      <c r="A1279" s="455"/>
      <c r="B1279" s="455"/>
      <c r="C1279" s="641"/>
    </row>
    <row r="1280" spans="1:3" s="454" customFormat="1" x14ac:dyDescent="0.2">
      <c r="A1280" s="455"/>
      <c r="B1280" s="638"/>
      <c r="C1280" s="641"/>
    </row>
    <row r="1281" spans="1:3" s="454" customFormat="1" x14ac:dyDescent="0.2">
      <c r="A1281" s="455"/>
      <c r="B1281" s="638"/>
      <c r="C1281" s="641"/>
    </row>
    <row r="1282" spans="1:3" s="454" customFormat="1" x14ac:dyDescent="0.2">
      <c r="A1282" s="455"/>
      <c r="B1282" s="455"/>
      <c r="C1282" s="641"/>
    </row>
    <row r="1283" spans="1:3" s="454" customFormat="1" x14ac:dyDescent="0.2">
      <c r="A1283" s="455"/>
      <c r="B1283" s="455"/>
      <c r="C1283" s="641"/>
    </row>
    <row r="1284" spans="1:3" s="454" customFormat="1" x14ac:dyDescent="0.2">
      <c r="A1284" s="455"/>
      <c r="B1284" s="455"/>
      <c r="C1284" s="641"/>
    </row>
    <row r="1285" spans="1:3" s="454" customFormat="1" x14ac:dyDescent="0.2">
      <c r="A1285" s="455"/>
      <c r="B1285" s="455"/>
      <c r="C1285" s="641"/>
    </row>
    <row r="1286" spans="1:3" s="454" customFormat="1" x14ac:dyDescent="0.2">
      <c r="A1286" s="455"/>
      <c r="B1286" s="638"/>
      <c r="C1286" s="641"/>
    </row>
    <row r="1287" spans="1:3" s="454" customFormat="1" x14ac:dyDescent="0.2">
      <c r="A1287" s="455"/>
      <c r="B1287" s="455"/>
      <c r="C1287" s="641"/>
    </row>
    <row r="1288" spans="1:3" s="454" customFormat="1" x14ac:dyDescent="0.2">
      <c r="A1288" s="455"/>
      <c r="B1288" s="455"/>
      <c r="C1288" s="641"/>
    </row>
    <row r="1289" spans="1:3" s="454" customFormat="1" x14ac:dyDescent="0.2">
      <c r="A1289" s="455"/>
      <c r="B1289" s="455"/>
      <c r="C1289" s="641"/>
    </row>
    <row r="1290" spans="1:3" s="454" customFormat="1" x14ac:dyDescent="0.2">
      <c r="A1290" s="455"/>
      <c r="B1290" s="638"/>
      <c r="C1290" s="641"/>
    </row>
    <row r="1291" spans="1:3" s="454" customFormat="1" x14ac:dyDescent="0.2">
      <c r="A1291" s="455"/>
      <c r="B1291" s="638"/>
      <c r="C1291" s="641"/>
    </row>
    <row r="1292" spans="1:3" s="454" customFormat="1" x14ac:dyDescent="0.2">
      <c r="A1292" s="455"/>
      <c r="B1292" s="455"/>
      <c r="C1292" s="641"/>
    </row>
    <row r="1293" spans="1:3" s="454" customFormat="1" x14ac:dyDescent="0.2">
      <c r="A1293" s="455"/>
      <c r="B1293" s="455"/>
      <c r="C1293" s="641"/>
    </row>
    <row r="1294" spans="1:3" s="454" customFormat="1" x14ac:dyDescent="0.2">
      <c r="A1294" s="455"/>
      <c r="B1294" s="455"/>
      <c r="C1294" s="641"/>
    </row>
    <row r="1295" spans="1:3" s="454" customFormat="1" x14ac:dyDescent="0.2">
      <c r="A1295" s="455"/>
      <c r="B1295" s="455"/>
      <c r="C1295" s="641"/>
    </row>
    <row r="1296" spans="1:3" s="454" customFormat="1" x14ac:dyDescent="0.2">
      <c r="A1296" s="455"/>
      <c r="B1296" s="638"/>
      <c r="C1296" s="641"/>
    </row>
    <row r="1297" spans="1:3" s="454" customFormat="1" x14ac:dyDescent="0.2">
      <c r="A1297" s="455"/>
      <c r="B1297" s="455"/>
      <c r="C1297" s="641"/>
    </row>
    <row r="1298" spans="1:3" s="454" customFormat="1" x14ac:dyDescent="0.2">
      <c r="A1298" s="455"/>
      <c r="B1298" s="638"/>
      <c r="C1298" s="641"/>
    </row>
    <row r="1299" spans="1:3" s="454" customFormat="1" x14ac:dyDescent="0.2">
      <c r="A1299" s="455"/>
      <c r="B1299" s="455"/>
      <c r="C1299" s="641"/>
    </row>
    <row r="1300" spans="1:3" s="454" customFormat="1" x14ac:dyDescent="0.2">
      <c r="A1300" s="455"/>
      <c r="B1300" s="455"/>
      <c r="C1300" s="641"/>
    </row>
    <row r="1301" spans="1:3" s="454" customFormat="1" x14ac:dyDescent="0.2">
      <c r="A1301" s="455"/>
      <c r="B1301" s="455"/>
      <c r="C1301" s="641"/>
    </row>
    <row r="1302" spans="1:3" s="454" customFormat="1" x14ac:dyDescent="0.2">
      <c r="A1302" s="455"/>
      <c r="B1302" s="455"/>
      <c r="C1302" s="641"/>
    </row>
    <row r="1303" spans="1:3" s="454" customFormat="1" x14ac:dyDescent="0.2">
      <c r="A1303" s="455"/>
      <c r="B1303" s="455"/>
      <c r="C1303" s="641"/>
    </row>
    <row r="1304" spans="1:3" s="454" customFormat="1" x14ac:dyDescent="0.2">
      <c r="A1304" s="455"/>
      <c r="B1304" s="455"/>
      <c r="C1304" s="641"/>
    </row>
    <row r="1305" spans="1:3" s="454" customFormat="1" x14ac:dyDescent="0.2">
      <c r="A1305" s="455"/>
      <c r="B1305" s="455"/>
      <c r="C1305" s="641"/>
    </row>
    <row r="1306" spans="1:3" s="454" customFormat="1" x14ac:dyDescent="0.2">
      <c r="A1306" s="455"/>
      <c r="B1306" s="638"/>
      <c r="C1306" s="641"/>
    </row>
    <row r="1307" spans="1:3" s="454" customFormat="1" x14ac:dyDescent="0.2">
      <c r="A1307" s="455"/>
      <c r="B1307" s="455"/>
      <c r="C1307" s="641"/>
    </row>
    <row r="1308" spans="1:3" s="454" customFormat="1" x14ac:dyDescent="0.2">
      <c r="A1308" s="455"/>
      <c r="B1308" s="455"/>
      <c r="C1308" s="641"/>
    </row>
    <row r="1309" spans="1:3" s="454" customFormat="1" x14ac:dyDescent="0.2">
      <c r="A1309" s="455"/>
      <c r="B1309" s="455"/>
      <c r="C1309" s="641"/>
    </row>
    <row r="1310" spans="1:3" s="454" customFormat="1" x14ac:dyDescent="0.2">
      <c r="A1310" s="455"/>
      <c r="B1310" s="638"/>
      <c r="C1310" s="641"/>
    </row>
    <row r="1311" spans="1:3" s="454" customFormat="1" x14ac:dyDescent="0.2">
      <c r="A1311" s="455"/>
      <c r="B1311" s="455"/>
      <c r="C1311" s="641"/>
    </row>
    <row r="1312" spans="1:3" s="454" customFormat="1" x14ac:dyDescent="0.2">
      <c r="A1312" s="455"/>
      <c r="B1312" s="455"/>
      <c r="C1312" s="641"/>
    </row>
    <row r="1313" spans="1:3" s="454" customFormat="1" x14ac:dyDescent="0.2">
      <c r="A1313" s="455"/>
      <c r="B1313" s="455"/>
      <c r="C1313" s="641"/>
    </row>
    <row r="1314" spans="1:3" s="454" customFormat="1" x14ac:dyDescent="0.2">
      <c r="A1314" s="455"/>
      <c r="B1314" s="455"/>
      <c r="C1314" s="641"/>
    </row>
    <row r="1315" spans="1:3" s="454" customFormat="1" x14ac:dyDescent="0.2">
      <c r="A1315" s="938"/>
      <c r="B1315" s="938"/>
      <c r="C1315" s="939"/>
    </row>
    <row r="1316" spans="1:3" s="454" customFormat="1" x14ac:dyDescent="0.2">
      <c r="A1316" s="938"/>
      <c r="B1316" s="938"/>
      <c r="C1316" s="939"/>
    </row>
    <row r="1317" spans="1:3" s="454" customFormat="1" x14ac:dyDescent="0.2">
      <c r="A1317" s="938"/>
      <c r="B1317" s="938"/>
      <c r="C1317" s="939"/>
    </row>
    <row r="1318" spans="1:3" s="454" customFormat="1" x14ac:dyDescent="0.2">
      <c r="A1318" s="938"/>
      <c r="B1318" s="938"/>
      <c r="C1318" s="939"/>
    </row>
    <row r="1319" spans="1:3" s="454" customFormat="1" x14ac:dyDescent="0.2">
      <c r="A1319" s="455"/>
      <c r="B1319" s="638"/>
      <c r="C1319" s="641"/>
    </row>
    <row r="1320" spans="1:3" s="454" customFormat="1" x14ac:dyDescent="0.2">
      <c r="A1320" s="455"/>
      <c r="B1320" s="455"/>
      <c r="C1320" s="641"/>
    </row>
    <row r="1321" spans="1:3" s="454" customFormat="1" x14ac:dyDescent="0.2">
      <c r="A1321" s="455"/>
      <c r="B1321" s="455"/>
      <c r="C1321" s="641"/>
    </row>
    <row r="1322" spans="1:3" s="454" customFormat="1" x14ac:dyDescent="0.2">
      <c r="A1322" s="455"/>
      <c r="B1322" s="638"/>
      <c r="C1322" s="641"/>
    </row>
    <row r="1323" spans="1:3" s="454" customFormat="1" x14ac:dyDescent="0.2">
      <c r="A1323" s="455"/>
      <c r="B1323" s="455"/>
      <c r="C1323" s="641"/>
    </row>
    <row r="1324" spans="1:3" s="454" customFormat="1" x14ac:dyDescent="0.2">
      <c r="A1324" s="455"/>
      <c r="B1324" s="638"/>
      <c r="C1324" s="641"/>
    </row>
    <row r="1325" spans="1:3" s="454" customFormat="1" x14ac:dyDescent="0.2">
      <c r="A1325" s="455"/>
      <c r="B1325" s="455"/>
      <c r="C1325" s="641"/>
    </row>
    <row r="1326" spans="1:3" s="454" customFormat="1" x14ac:dyDescent="0.2">
      <c r="A1326" s="455"/>
      <c r="B1326" s="638"/>
      <c r="C1326" s="641"/>
    </row>
    <row r="1327" spans="1:3" s="454" customFormat="1" x14ac:dyDescent="0.2">
      <c r="A1327" s="455"/>
      <c r="B1327" s="455"/>
      <c r="C1327" s="641"/>
    </row>
    <row r="1328" spans="1:3" s="454" customFormat="1" x14ac:dyDescent="0.2">
      <c r="A1328" s="455"/>
      <c r="B1328" s="455"/>
      <c r="C1328" s="641"/>
    </row>
    <row r="1329" spans="1:3" s="454" customFormat="1" x14ac:dyDescent="0.2">
      <c r="A1329" s="455"/>
      <c r="B1329" s="638"/>
      <c r="C1329" s="641"/>
    </row>
    <row r="1330" spans="1:3" s="454" customFormat="1" x14ac:dyDescent="0.2">
      <c r="A1330" s="455"/>
      <c r="B1330" s="455"/>
      <c r="C1330" s="641"/>
    </row>
    <row r="1331" spans="1:3" s="454" customFormat="1" x14ac:dyDescent="0.2">
      <c r="A1331" s="455"/>
      <c r="B1331" s="455"/>
      <c r="C1331" s="641"/>
    </row>
    <row r="1332" spans="1:3" s="454" customFormat="1" x14ac:dyDescent="0.2">
      <c r="A1332" s="455"/>
      <c r="B1332" s="455"/>
      <c r="C1332" s="641"/>
    </row>
    <row r="1333" spans="1:3" s="454" customFormat="1" x14ac:dyDescent="0.2">
      <c r="A1333" s="455"/>
      <c r="B1333" s="455"/>
      <c r="C1333" s="641"/>
    </row>
    <row r="1334" spans="1:3" s="454" customFormat="1" x14ac:dyDescent="0.2">
      <c r="A1334" s="455"/>
      <c r="B1334" s="455"/>
      <c r="C1334" s="641"/>
    </row>
    <row r="1335" spans="1:3" s="454" customFormat="1" x14ac:dyDescent="0.2">
      <c r="A1335" s="455"/>
      <c r="B1335" s="455"/>
      <c r="C1335" s="641"/>
    </row>
    <row r="1336" spans="1:3" s="454" customFormat="1" x14ac:dyDescent="0.2">
      <c r="A1336" s="455"/>
      <c r="B1336" s="455"/>
      <c r="C1336" s="641"/>
    </row>
    <row r="1337" spans="1:3" s="454" customFormat="1" x14ac:dyDescent="0.2">
      <c r="A1337" s="455"/>
      <c r="B1337" s="455"/>
      <c r="C1337" s="641"/>
    </row>
    <row r="1338" spans="1:3" s="454" customFormat="1" x14ac:dyDescent="0.2">
      <c r="A1338" s="455"/>
      <c r="B1338" s="455"/>
      <c r="C1338" s="641"/>
    </row>
    <row r="1339" spans="1:3" s="454" customFormat="1" x14ac:dyDescent="0.2">
      <c r="A1339" s="455"/>
      <c r="B1339" s="455"/>
      <c r="C1339" s="641"/>
    </row>
    <row r="1340" spans="1:3" s="454" customFormat="1" x14ac:dyDescent="0.2">
      <c r="A1340" s="455"/>
      <c r="B1340" s="455"/>
      <c r="C1340" s="641"/>
    </row>
    <row r="1341" spans="1:3" s="454" customFormat="1" x14ac:dyDescent="0.2">
      <c r="A1341" s="455"/>
      <c r="B1341" s="455"/>
      <c r="C1341" s="641"/>
    </row>
    <row r="1342" spans="1:3" s="454" customFormat="1" x14ac:dyDescent="0.2">
      <c r="A1342" s="455"/>
      <c r="B1342" s="455"/>
      <c r="C1342" s="641"/>
    </row>
    <row r="1343" spans="1:3" s="454" customFormat="1" x14ac:dyDescent="0.2">
      <c r="A1343" s="455"/>
      <c r="B1343" s="455"/>
      <c r="C1343" s="641"/>
    </row>
    <row r="1344" spans="1:3" s="454" customFormat="1" x14ac:dyDescent="0.2">
      <c r="A1344" s="455"/>
      <c r="B1344" s="455"/>
      <c r="C1344" s="641"/>
    </row>
    <row r="1345" spans="1:3" s="454" customFormat="1" x14ac:dyDescent="0.2">
      <c r="A1345" s="455"/>
      <c r="B1345" s="455"/>
      <c r="C1345" s="641"/>
    </row>
    <row r="1346" spans="1:3" s="454" customFormat="1" x14ac:dyDescent="0.2">
      <c r="A1346" s="455"/>
      <c r="B1346" s="455"/>
      <c r="C1346" s="641"/>
    </row>
    <row r="1347" spans="1:3" s="454" customFormat="1" x14ac:dyDescent="0.2">
      <c r="A1347" s="455"/>
      <c r="B1347" s="455"/>
      <c r="C1347" s="641"/>
    </row>
    <row r="1348" spans="1:3" x14ac:dyDescent="0.2">
      <c r="A1348" s="938"/>
      <c r="B1348" s="943"/>
      <c r="C1348" s="939"/>
    </row>
    <row r="1349" spans="1:3" x14ac:dyDescent="0.2">
      <c r="A1349" s="938"/>
      <c r="B1349" s="943"/>
      <c r="C1349" s="939"/>
    </row>
    <row r="1350" spans="1:3" x14ac:dyDescent="0.2">
      <c r="A1350" s="455"/>
      <c r="B1350" s="455"/>
      <c r="C1350" s="641"/>
    </row>
    <row r="1351" spans="1:3" x14ac:dyDescent="0.2">
      <c r="A1351" s="897"/>
      <c r="B1351" s="897"/>
      <c r="C1351" s="898"/>
    </row>
    <row r="1352" spans="1:3" x14ac:dyDescent="0.2">
      <c r="A1352" s="897"/>
      <c r="B1352" s="899"/>
      <c r="C1352" s="898"/>
    </row>
    <row r="1353" spans="1:3" x14ac:dyDescent="0.2">
      <c r="A1353" s="455"/>
      <c r="B1353" s="455"/>
      <c r="C1353" s="641"/>
    </row>
    <row r="1354" spans="1:3" x14ac:dyDescent="0.2">
      <c r="A1354" s="897"/>
      <c r="B1354" s="897"/>
      <c r="C1354" s="898"/>
    </row>
    <row r="1355" spans="1:3" x14ac:dyDescent="0.2">
      <c r="A1355" s="897"/>
      <c r="B1355" s="899"/>
      <c r="C1355" s="898"/>
    </row>
    <row r="1356" spans="1:3" x14ac:dyDescent="0.2">
      <c r="A1356" s="455"/>
      <c r="B1356" s="455"/>
      <c r="C1356" s="641"/>
    </row>
    <row r="1357" spans="1:3" x14ac:dyDescent="0.2">
      <c r="A1357" s="455"/>
      <c r="B1357" s="455"/>
      <c r="C1357" s="641"/>
    </row>
    <row r="1358" spans="1:3" s="454" customFormat="1" x14ac:dyDescent="0.2">
      <c r="A1358" s="455"/>
      <c r="B1358" s="455"/>
      <c r="C1358" s="641"/>
    </row>
    <row r="1359" spans="1:3" s="454" customFormat="1" x14ac:dyDescent="0.2">
      <c r="A1359" s="455"/>
      <c r="B1359" s="455"/>
      <c r="C1359" s="641"/>
    </row>
    <row r="1360" spans="1:3" s="454" customFormat="1" x14ac:dyDescent="0.2">
      <c r="A1360" s="455"/>
      <c r="B1360" s="455"/>
      <c r="C1360" s="641"/>
    </row>
    <row r="1361" spans="1:3" s="454" customFormat="1" x14ac:dyDescent="0.2">
      <c r="A1361" s="455"/>
      <c r="B1361" s="455"/>
      <c r="C1361" s="641"/>
    </row>
    <row r="1362" spans="1:3" s="454" customFormat="1" x14ac:dyDescent="0.2">
      <c r="A1362" s="455"/>
      <c r="B1362" s="455"/>
      <c r="C1362" s="641"/>
    </row>
    <row r="1363" spans="1:3" s="454" customFormat="1" x14ac:dyDescent="0.2">
      <c r="A1363" s="455"/>
      <c r="B1363" s="455"/>
      <c r="C1363" s="641"/>
    </row>
    <row r="1364" spans="1:3" s="454" customFormat="1" x14ac:dyDescent="0.2">
      <c r="A1364" s="455"/>
      <c r="B1364" s="455"/>
      <c r="C1364" s="641"/>
    </row>
    <row r="1365" spans="1:3" s="454" customFormat="1" x14ac:dyDescent="0.2">
      <c r="A1365" s="455"/>
      <c r="B1365" s="455"/>
      <c r="C1365" s="641"/>
    </row>
    <row r="1366" spans="1:3" s="454" customFormat="1" x14ac:dyDescent="0.2">
      <c r="A1366" s="455"/>
      <c r="B1366" s="455"/>
      <c r="C1366" s="641"/>
    </row>
    <row r="1367" spans="1:3" s="454" customFormat="1" x14ac:dyDescent="0.2">
      <c r="A1367" s="455"/>
      <c r="B1367" s="455"/>
      <c r="C1367" s="641"/>
    </row>
    <row r="1368" spans="1:3" s="454" customFormat="1" x14ac:dyDescent="0.2">
      <c r="A1368" s="455"/>
      <c r="B1368" s="455"/>
      <c r="C1368" s="641"/>
    </row>
    <row r="1369" spans="1:3" s="454" customFormat="1" x14ac:dyDescent="0.2">
      <c r="A1369" s="455"/>
      <c r="B1369" s="455"/>
      <c r="C1369" s="641"/>
    </row>
    <row r="1370" spans="1:3" s="454" customFormat="1" x14ac:dyDescent="0.2">
      <c r="A1370" s="455"/>
      <c r="B1370" s="455"/>
      <c r="C1370" s="641"/>
    </row>
    <row r="1371" spans="1:3" s="454" customFormat="1" x14ac:dyDescent="0.2">
      <c r="A1371" s="455"/>
      <c r="B1371" s="455"/>
      <c r="C1371" s="641"/>
    </row>
    <row r="1372" spans="1:3" s="454" customFormat="1" x14ac:dyDescent="0.2">
      <c r="A1372" s="455"/>
      <c r="B1372" s="455"/>
      <c r="C1372" s="641"/>
    </row>
    <row r="1373" spans="1:3" s="454" customFormat="1" x14ac:dyDescent="0.2">
      <c r="A1373" s="455"/>
      <c r="B1373" s="455"/>
      <c r="C1373" s="641"/>
    </row>
    <row r="1374" spans="1:3" s="454" customFormat="1" x14ac:dyDescent="0.2">
      <c r="A1374" s="455"/>
      <c r="B1374" s="455"/>
      <c r="C1374" s="641"/>
    </row>
    <row r="1375" spans="1:3" s="454" customFormat="1" x14ac:dyDescent="0.2">
      <c r="A1375" s="455"/>
      <c r="B1375" s="455"/>
      <c r="C1375" s="641"/>
    </row>
    <row r="1376" spans="1:3" s="454" customFormat="1" x14ac:dyDescent="0.2">
      <c r="A1376" s="455"/>
      <c r="B1376" s="455"/>
      <c r="C1376" s="641"/>
    </row>
    <row r="1377" spans="1:3" s="454" customFormat="1" x14ac:dyDescent="0.2">
      <c r="A1377" s="455"/>
      <c r="B1377" s="455"/>
      <c r="C1377" s="641"/>
    </row>
    <row r="1378" spans="1:3" s="454" customFormat="1" x14ac:dyDescent="0.2">
      <c r="A1378" s="455"/>
      <c r="B1378" s="455"/>
      <c r="C1378" s="641"/>
    </row>
    <row r="1379" spans="1:3" s="454" customFormat="1" x14ac:dyDescent="0.2">
      <c r="A1379" s="482"/>
      <c r="B1379" s="482"/>
      <c r="C1379" s="640"/>
    </row>
    <row r="1380" spans="1:3" s="454" customFormat="1" x14ac:dyDescent="0.2">
      <c r="A1380" s="482"/>
      <c r="B1380" s="482"/>
      <c r="C1380" s="640"/>
    </row>
    <row r="1381" spans="1:3" s="454" customFormat="1" x14ac:dyDescent="0.2">
      <c r="A1381" s="455"/>
      <c r="B1381" s="638"/>
      <c r="C1381" s="641"/>
    </row>
    <row r="1382" spans="1:3" s="454" customFormat="1" x14ac:dyDescent="0.2">
      <c r="A1382" s="455"/>
      <c r="B1382" s="455"/>
      <c r="C1382" s="641"/>
    </row>
    <row r="1383" spans="1:3" s="454" customFormat="1" x14ac:dyDescent="0.2">
      <c r="A1383" s="455"/>
      <c r="B1383" s="455"/>
      <c r="C1383" s="641"/>
    </row>
    <row r="1384" spans="1:3" s="454" customFormat="1" x14ac:dyDescent="0.2">
      <c r="A1384" s="455"/>
      <c r="B1384" s="455"/>
      <c r="C1384" s="641"/>
    </row>
    <row r="1385" spans="1:3" s="454" customFormat="1" x14ac:dyDescent="0.2">
      <c r="A1385" s="455"/>
      <c r="B1385" s="455"/>
      <c r="C1385" s="641"/>
    </row>
    <row r="1386" spans="1:3" s="454" customFormat="1" x14ac:dyDescent="0.2">
      <c r="A1386" s="455"/>
      <c r="B1386" s="455"/>
      <c r="C1386" s="641"/>
    </row>
    <row r="1387" spans="1:3" s="454" customFormat="1" x14ac:dyDescent="0.2">
      <c r="A1387" s="455"/>
      <c r="B1387" s="638"/>
      <c r="C1387" s="641"/>
    </row>
    <row r="1388" spans="1:3" s="454" customFormat="1" x14ac:dyDescent="0.2">
      <c r="A1388" s="455"/>
      <c r="B1388" s="455"/>
      <c r="C1388" s="641"/>
    </row>
    <row r="1389" spans="1:3" s="454" customFormat="1" x14ac:dyDescent="0.2">
      <c r="A1389" s="455"/>
      <c r="B1389" s="455"/>
      <c r="C1389" s="641"/>
    </row>
    <row r="1390" spans="1:3" s="454" customFormat="1" x14ac:dyDescent="0.2">
      <c r="A1390" s="455"/>
      <c r="B1390" s="455"/>
      <c r="C1390" s="641"/>
    </row>
    <row r="1391" spans="1:3" s="454" customFormat="1" x14ac:dyDescent="0.2">
      <c r="A1391" s="455"/>
      <c r="B1391" s="455"/>
      <c r="C1391" s="641"/>
    </row>
    <row r="1392" spans="1:3" s="454" customFormat="1" x14ac:dyDescent="0.2">
      <c r="A1392" s="455"/>
      <c r="B1392" s="455"/>
      <c r="C1392" s="641"/>
    </row>
    <row r="1393" spans="1:3" s="454" customFormat="1" x14ac:dyDescent="0.2">
      <c r="A1393" s="455"/>
      <c r="B1393" s="455"/>
      <c r="C1393" s="641"/>
    </row>
    <row r="1394" spans="1:3" s="454" customFormat="1" x14ac:dyDescent="0.2">
      <c r="A1394" s="455"/>
      <c r="B1394" s="638"/>
      <c r="C1394" s="641"/>
    </row>
    <row r="1395" spans="1:3" s="454" customFormat="1" x14ac:dyDescent="0.2">
      <c r="A1395" s="455"/>
      <c r="B1395" s="455"/>
      <c r="C1395" s="641"/>
    </row>
    <row r="1396" spans="1:3" s="454" customFormat="1" x14ac:dyDescent="0.2">
      <c r="A1396" s="455"/>
      <c r="B1396" s="455"/>
      <c r="C1396" s="641"/>
    </row>
    <row r="1397" spans="1:3" s="454" customFormat="1" x14ac:dyDescent="0.2">
      <c r="A1397" s="455"/>
      <c r="B1397" s="455"/>
      <c r="C1397" s="641"/>
    </row>
    <row r="1398" spans="1:3" s="454" customFormat="1" x14ac:dyDescent="0.2">
      <c r="A1398" s="455"/>
      <c r="B1398" s="455"/>
      <c r="C1398" s="641"/>
    </row>
    <row r="1399" spans="1:3" s="454" customFormat="1" x14ac:dyDescent="0.2">
      <c r="A1399" s="455"/>
      <c r="B1399" s="638"/>
      <c r="C1399" s="641"/>
    </row>
    <row r="1400" spans="1:3" s="454" customFormat="1" x14ac:dyDescent="0.2">
      <c r="A1400" s="455"/>
      <c r="B1400" s="455"/>
      <c r="C1400" s="641"/>
    </row>
    <row r="1401" spans="1:3" s="454" customFormat="1" x14ac:dyDescent="0.2">
      <c r="A1401" s="455"/>
      <c r="B1401" s="455"/>
      <c r="C1401" s="641"/>
    </row>
    <row r="1402" spans="1:3" s="454" customFormat="1" x14ac:dyDescent="0.2">
      <c r="A1402" s="455"/>
      <c r="B1402" s="455"/>
      <c r="C1402" s="641"/>
    </row>
    <row r="1403" spans="1:3" s="454" customFormat="1" x14ac:dyDescent="0.2">
      <c r="A1403" s="455"/>
      <c r="B1403" s="455"/>
      <c r="C1403" s="641"/>
    </row>
    <row r="1404" spans="1:3" s="454" customFormat="1" x14ac:dyDescent="0.2">
      <c r="A1404" s="455"/>
      <c r="B1404" s="638"/>
      <c r="C1404" s="641"/>
    </row>
    <row r="1405" spans="1:3" s="454" customFormat="1" x14ac:dyDescent="0.2">
      <c r="A1405" s="455"/>
      <c r="B1405" s="638"/>
      <c r="C1405" s="641"/>
    </row>
    <row r="1406" spans="1:3" s="454" customFormat="1" x14ac:dyDescent="0.2">
      <c r="A1406" s="455"/>
      <c r="B1406" s="455"/>
      <c r="C1406" s="641"/>
    </row>
    <row r="1407" spans="1:3" s="454" customFormat="1" x14ac:dyDescent="0.2">
      <c r="A1407" s="455"/>
      <c r="B1407" s="455"/>
      <c r="C1407" s="641"/>
    </row>
    <row r="1408" spans="1:3" s="454" customFormat="1" x14ac:dyDescent="0.2">
      <c r="A1408" s="455"/>
      <c r="B1408" s="455"/>
      <c r="C1408" s="641"/>
    </row>
    <row r="1409" spans="1:3" s="454" customFormat="1" x14ac:dyDescent="0.2">
      <c r="A1409" s="455"/>
      <c r="B1409" s="455"/>
      <c r="C1409" s="641"/>
    </row>
    <row r="1410" spans="1:3" s="454" customFormat="1" x14ac:dyDescent="0.2">
      <c r="A1410" s="455"/>
      <c r="B1410" s="455"/>
      <c r="C1410" s="641"/>
    </row>
    <row r="1411" spans="1:3" s="454" customFormat="1" x14ac:dyDescent="0.2">
      <c r="A1411" s="455"/>
      <c r="B1411" s="455"/>
      <c r="C1411" s="641"/>
    </row>
    <row r="1412" spans="1:3" s="454" customFormat="1" x14ac:dyDescent="0.2">
      <c r="A1412" s="455"/>
      <c r="B1412" s="638"/>
      <c r="C1412" s="641"/>
    </row>
    <row r="1413" spans="1:3" s="454" customFormat="1" x14ac:dyDescent="0.2">
      <c r="A1413" s="455"/>
      <c r="B1413" s="455"/>
      <c r="C1413" s="641"/>
    </row>
    <row r="1414" spans="1:3" s="454" customFormat="1" x14ac:dyDescent="0.2">
      <c r="A1414" s="455"/>
      <c r="B1414" s="638"/>
      <c r="C1414" s="641"/>
    </row>
    <row r="1415" spans="1:3" s="454" customFormat="1" x14ac:dyDescent="0.2">
      <c r="A1415" s="455"/>
      <c r="B1415" s="455"/>
      <c r="C1415" s="641"/>
    </row>
    <row r="1416" spans="1:3" s="454" customFormat="1" x14ac:dyDescent="0.2">
      <c r="A1416" s="455"/>
      <c r="B1416" s="455"/>
      <c r="C1416" s="641"/>
    </row>
    <row r="1417" spans="1:3" s="454" customFormat="1" x14ac:dyDescent="0.2">
      <c r="A1417" s="897"/>
      <c r="B1417" s="897"/>
      <c r="C1417" s="898"/>
    </row>
    <row r="1418" spans="1:3" s="454" customFormat="1" x14ac:dyDescent="0.2">
      <c r="A1418" s="455"/>
      <c r="B1418" s="455"/>
      <c r="C1418" s="641"/>
    </row>
    <row r="1419" spans="1:3" s="454" customFormat="1" x14ac:dyDescent="0.2">
      <c r="A1419" s="897"/>
      <c r="B1419" s="897"/>
      <c r="C1419" s="898"/>
    </row>
    <row r="1420" spans="1:3" s="454" customFormat="1" x14ac:dyDescent="0.2">
      <c r="A1420" s="455"/>
      <c r="B1420" s="455"/>
      <c r="C1420" s="641"/>
    </row>
    <row r="1421" spans="1:3" s="454" customFormat="1" x14ac:dyDescent="0.2">
      <c r="A1421" s="455"/>
      <c r="B1421" s="455"/>
      <c r="C1421" s="641"/>
    </row>
    <row r="1422" spans="1:3" s="454" customFormat="1" x14ac:dyDescent="0.2">
      <c r="A1422" s="897"/>
      <c r="B1422" s="897"/>
      <c r="C1422" s="898"/>
    </row>
    <row r="1423" spans="1:3" s="454" customFormat="1" x14ac:dyDescent="0.2">
      <c r="A1423" s="455"/>
      <c r="B1423" s="455"/>
      <c r="C1423" s="641"/>
    </row>
    <row r="1424" spans="1:3" s="454" customFormat="1" x14ac:dyDescent="0.2">
      <c r="A1424" s="455"/>
      <c r="B1424" s="455"/>
      <c r="C1424" s="641"/>
    </row>
    <row r="1425" spans="1:3" s="454" customFormat="1" x14ac:dyDescent="0.2">
      <c r="A1425" s="897"/>
      <c r="B1425" s="897"/>
      <c r="C1425" s="898"/>
    </row>
    <row r="1426" spans="1:3" s="454" customFormat="1" x14ac:dyDescent="0.2">
      <c r="A1426" s="455"/>
      <c r="B1426" s="455"/>
      <c r="C1426" s="641"/>
    </row>
    <row r="1427" spans="1:3" s="454" customFormat="1" x14ac:dyDescent="0.2">
      <c r="A1427" s="455"/>
      <c r="B1427" s="455"/>
      <c r="C1427" s="641"/>
    </row>
    <row r="1428" spans="1:3" s="454" customFormat="1" x14ac:dyDescent="0.2">
      <c r="A1428" s="897"/>
      <c r="B1428" s="897"/>
      <c r="C1428" s="898"/>
    </row>
    <row r="1429" spans="1:3" s="454" customFormat="1" x14ac:dyDescent="0.2">
      <c r="A1429" s="455"/>
      <c r="B1429" s="455"/>
      <c r="C1429" s="641"/>
    </row>
    <row r="1430" spans="1:3" s="454" customFormat="1" x14ac:dyDescent="0.2">
      <c r="A1430" s="455"/>
      <c r="B1430" s="455"/>
      <c r="C1430" s="641"/>
    </row>
    <row r="1431" spans="1:3" s="454" customFormat="1" x14ac:dyDescent="0.2">
      <c r="A1431" s="897"/>
      <c r="B1431" s="897"/>
      <c r="C1431" s="898"/>
    </row>
    <row r="1432" spans="1:3" s="454" customFormat="1" x14ac:dyDescent="0.2">
      <c r="A1432" s="455"/>
      <c r="B1432" s="455"/>
      <c r="C1432" s="641"/>
    </row>
    <row r="1433" spans="1:3" s="454" customFormat="1" x14ac:dyDescent="0.2">
      <c r="A1433" s="455"/>
      <c r="B1433" s="455"/>
      <c r="C1433" s="641"/>
    </row>
    <row r="1434" spans="1:3" s="454" customFormat="1" x14ac:dyDescent="0.2">
      <c r="A1434" s="897"/>
      <c r="B1434" s="897"/>
      <c r="C1434" s="898"/>
    </row>
    <row r="1435" spans="1:3" s="454" customFormat="1" x14ac:dyDescent="0.2">
      <c r="A1435" s="455"/>
      <c r="B1435" s="455"/>
      <c r="C1435" s="641"/>
    </row>
    <row r="1436" spans="1:3" s="454" customFormat="1" x14ac:dyDescent="0.2">
      <c r="A1436" s="455"/>
      <c r="B1436" s="455"/>
      <c r="C1436" s="641"/>
    </row>
    <row r="1437" spans="1:3" s="454" customFormat="1" x14ac:dyDescent="0.2">
      <c r="A1437" s="897"/>
      <c r="B1437" s="897"/>
      <c r="C1437" s="898"/>
    </row>
    <row r="1438" spans="1:3" s="454" customFormat="1" x14ac:dyDescent="0.2">
      <c r="A1438" s="455"/>
      <c r="B1438" s="455"/>
      <c r="C1438" s="641"/>
    </row>
    <row r="1439" spans="1:3" s="454" customFormat="1" x14ac:dyDescent="0.2">
      <c r="A1439" s="897"/>
      <c r="B1439" s="897"/>
      <c r="C1439" s="898"/>
    </row>
    <row r="1440" spans="1:3" s="454" customFormat="1" x14ac:dyDescent="0.2">
      <c r="A1440" s="897"/>
      <c r="B1440" s="897"/>
      <c r="C1440" s="898"/>
    </row>
    <row r="1441" spans="1:3" s="454" customFormat="1" x14ac:dyDescent="0.2">
      <c r="A1441" s="455"/>
      <c r="B1441" s="455"/>
      <c r="C1441" s="641"/>
    </row>
    <row r="1442" spans="1:3" s="454" customFormat="1" x14ac:dyDescent="0.2">
      <c r="A1442" s="897"/>
      <c r="B1442" s="897"/>
      <c r="C1442" s="898"/>
    </row>
    <row r="1443" spans="1:3" s="454" customFormat="1" x14ac:dyDescent="0.2">
      <c r="A1443" s="897"/>
      <c r="B1443" s="897"/>
      <c r="C1443" s="898"/>
    </row>
    <row r="1444" spans="1:3" s="454" customFormat="1" x14ac:dyDescent="0.2">
      <c r="A1444" s="897"/>
      <c r="B1444" s="897"/>
      <c r="C1444" s="898"/>
    </row>
    <row r="1445" spans="1:3" s="454" customFormat="1" x14ac:dyDescent="0.2">
      <c r="A1445" s="455"/>
      <c r="B1445" s="455"/>
      <c r="C1445" s="641"/>
    </row>
    <row r="1446" spans="1:3" s="454" customFormat="1" x14ac:dyDescent="0.2">
      <c r="A1446" s="455"/>
      <c r="B1446" s="638"/>
      <c r="C1446" s="641"/>
    </row>
    <row r="1447" spans="1:3" s="454" customFormat="1" x14ac:dyDescent="0.2">
      <c r="A1447" s="455"/>
      <c r="B1447" s="455"/>
      <c r="C1447" s="641"/>
    </row>
    <row r="1448" spans="1:3" s="454" customFormat="1" x14ac:dyDescent="0.2">
      <c r="A1448" s="455"/>
      <c r="B1448" s="455"/>
      <c r="C1448" s="641"/>
    </row>
    <row r="1449" spans="1:3" s="454" customFormat="1" x14ac:dyDescent="0.2">
      <c r="A1449" s="455"/>
      <c r="B1449" s="455"/>
      <c r="C1449" s="641"/>
    </row>
    <row r="1450" spans="1:3" s="454" customFormat="1" x14ac:dyDescent="0.2">
      <c r="A1450" s="455"/>
      <c r="B1450" s="455"/>
      <c r="C1450" s="641"/>
    </row>
    <row r="1451" spans="1:3" s="454" customFormat="1" x14ac:dyDescent="0.2">
      <c r="A1451" s="455"/>
      <c r="B1451" s="638"/>
      <c r="C1451" s="641"/>
    </row>
    <row r="1452" spans="1:3" s="454" customFormat="1" x14ac:dyDescent="0.2">
      <c r="A1452" s="455"/>
      <c r="B1452" s="455"/>
      <c r="C1452" s="641"/>
    </row>
    <row r="1453" spans="1:3" s="454" customFormat="1" x14ac:dyDescent="0.2">
      <c r="A1453" s="455"/>
      <c r="B1453" s="455"/>
      <c r="C1453" s="641"/>
    </row>
    <row r="1454" spans="1:3" s="454" customFormat="1" x14ac:dyDescent="0.2">
      <c r="A1454" s="455"/>
      <c r="B1454" s="455"/>
      <c r="C1454" s="641"/>
    </row>
    <row r="1455" spans="1:3" s="454" customFormat="1" x14ac:dyDescent="0.2">
      <c r="A1455" s="455"/>
      <c r="B1455" s="455"/>
      <c r="C1455" s="641"/>
    </row>
    <row r="1456" spans="1:3" s="454" customFormat="1" x14ac:dyDescent="0.2">
      <c r="A1456" s="455"/>
      <c r="B1456" s="638"/>
      <c r="C1456" s="641"/>
    </row>
    <row r="1457" spans="1:3" s="454" customFormat="1" x14ac:dyDescent="0.2">
      <c r="A1457" s="455"/>
      <c r="B1457" s="455"/>
      <c r="C1457" s="641"/>
    </row>
    <row r="1458" spans="1:3" s="454" customFormat="1" x14ac:dyDescent="0.2">
      <c r="A1458" s="455"/>
      <c r="B1458" s="455"/>
      <c r="C1458" s="641"/>
    </row>
    <row r="1459" spans="1:3" s="454" customFormat="1" x14ac:dyDescent="0.2">
      <c r="A1459" s="455"/>
      <c r="B1459" s="455"/>
      <c r="C1459" s="641"/>
    </row>
    <row r="1460" spans="1:3" s="454" customFormat="1" x14ac:dyDescent="0.2">
      <c r="A1460" s="455"/>
      <c r="B1460" s="455"/>
      <c r="C1460" s="641"/>
    </row>
    <row r="1461" spans="1:3" s="454" customFormat="1" x14ac:dyDescent="0.2">
      <c r="A1461" s="455"/>
      <c r="B1461" s="638"/>
      <c r="C1461" s="641"/>
    </row>
    <row r="1462" spans="1:3" s="454" customFormat="1" x14ac:dyDescent="0.2">
      <c r="A1462" s="455"/>
      <c r="B1462" s="455"/>
      <c r="C1462" s="641"/>
    </row>
    <row r="1463" spans="1:3" s="454" customFormat="1" x14ac:dyDescent="0.2">
      <c r="A1463" s="455"/>
      <c r="B1463" s="455"/>
      <c r="C1463" s="641"/>
    </row>
    <row r="1464" spans="1:3" s="454" customFormat="1" x14ac:dyDescent="0.2">
      <c r="A1464" s="455"/>
      <c r="B1464" s="455"/>
      <c r="C1464" s="641"/>
    </row>
    <row r="1465" spans="1:3" s="454" customFormat="1" x14ac:dyDescent="0.2">
      <c r="A1465" s="455"/>
      <c r="B1465" s="455"/>
      <c r="C1465" s="641"/>
    </row>
    <row r="1466" spans="1:3" s="454" customFormat="1" x14ac:dyDescent="0.2">
      <c r="A1466" s="455"/>
      <c r="B1466" s="455"/>
      <c r="C1466" s="641"/>
    </row>
    <row r="1467" spans="1:3" s="454" customFormat="1" x14ac:dyDescent="0.2">
      <c r="A1467" s="455"/>
      <c r="B1467" s="455"/>
      <c r="C1467" s="641"/>
    </row>
    <row r="1468" spans="1:3" s="454" customFormat="1" x14ac:dyDescent="0.2">
      <c r="A1468" s="455"/>
      <c r="B1468" s="638"/>
      <c r="C1468" s="641"/>
    </row>
    <row r="1469" spans="1:3" s="454" customFormat="1" x14ac:dyDescent="0.2">
      <c r="A1469" s="455"/>
      <c r="B1469" s="638"/>
      <c r="C1469" s="641"/>
    </row>
    <row r="1470" spans="1:3" s="454" customFormat="1" x14ac:dyDescent="0.2">
      <c r="A1470" s="455"/>
      <c r="B1470" s="455"/>
      <c r="C1470" s="641"/>
    </row>
    <row r="1471" spans="1:3" s="454" customFormat="1" x14ac:dyDescent="0.2">
      <c r="A1471" s="455"/>
      <c r="B1471" s="638"/>
      <c r="C1471" s="641"/>
    </row>
    <row r="1472" spans="1:3" s="454" customFormat="1" x14ac:dyDescent="0.2">
      <c r="A1472" s="455"/>
      <c r="B1472" s="638"/>
      <c r="C1472" s="641"/>
    </row>
    <row r="1473" spans="1:3" s="454" customFormat="1" x14ac:dyDescent="0.2">
      <c r="A1473" s="455"/>
      <c r="B1473" s="455"/>
      <c r="C1473" s="641"/>
    </row>
    <row r="1474" spans="1:3" s="454" customFormat="1" x14ac:dyDescent="0.2">
      <c r="A1474" s="455"/>
      <c r="B1474" s="455"/>
      <c r="C1474" s="641"/>
    </row>
    <row r="1475" spans="1:3" s="454" customFormat="1" x14ac:dyDescent="0.2">
      <c r="A1475" s="455"/>
      <c r="B1475" s="455"/>
      <c r="C1475" s="641"/>
    </row>
    <row r="1476" spans="1:3" s="454" customFormat="1" x14ac:dyDescent="0.2">
      <c r="A1476" s="455"/>
      <c r="B1476" s="455"/>
      <c r="C1476" s="641"/>
    </row>
    <row r="1477" spans="1:3" s="454" customFormat="1" x14ac:dyDescent="0.2">
      <c r="A1477" s="455"/>
      <c r="B1477" s="455"/>
      <c r="C1477" s="641"/>
    </row>
    <row r="1478" spans="1:3" s="454" customFormat="1" x14ac:dyDescent="0.2">
      <c r="A1478" s="455"/>
      <c r="B1478" s="455"/>
      <c r="C1478" s="641"/>
    </row>
    <row r="1479" spans="1:3" s="454" customFormat="1" x14ac:dyDescent="0.2">
      <c r="A1479" s="455"/>
      <c r="B1479" s="455"/>
      <c r="C1479" s="641"/>
    </row>
    <row r="1480" spans="1:3" s="454" customFormat="1" x14ac:dyDescent="0.2">
      <c r="A1480" s="455"/>
      <c r="B1480" s="455"/>
      <c r="C1480" s="641"/>
    </row>
    <row r="1481" spans="1:3" s="454" customFormat="1" x14ac:dyDescent="0.2">
      <c r="A1481" s="455"/>
      <c r="B1481" s="455"/>
      <c r="C1481" s="641"/>
    </row>
    <row r="1482" spans="1:3" s="454" customFormat="1" x14ac:dyDescent="0.2">
      <c r="A1482" s="455"/>
      <c r="B1482" s="455"/>
      <c r="C1482" s="641"/>
    </row>
    <row r="1483" spans="1:3" s="454" customFormat="1" x14ac:dyDescent="0.2">
      <c r="A1483" s="455"/>
      <c r="B1483" s="455"/>
      <c r="C1483" s="641"/>
    </row>
    <row r="1484" spans="1:3" s="454" customFormat="1" x14ac:dyDescent="0.2">
      <c r="A1484" s="455"/>
      <c r="B1484" s="455"/>
      <c r="C1484" s="641"/>
    </row>
    <row r="1485" spans="1:3" s="454" customFormat="1" x14ac:dyDescent="0.2">
      <c r="A1485" s="455"/>
      <c r="B1485" s="455"/>
      <c r="C1485" s="641"/>
    </row>
    <row r="1486" spans="1:3" s="454" customFormat="1" x14ac:dyDescent="0.2">
      <c r="A1486" s="455"/>
      <c r="B1486" s="455"/>
      <c r="C1486" s="641"/>
    </row>
    <row r="1487" spans="1:3" s="454" customFormat="1" x14ac:dyDescent="0.2">
      <c r="A1487" s="455"/>
      <c r="B1487" s="455"/>
      <c r="C1487" s="641"/>
    </row>
    <row r="1488" spans="1:3" s="454" customFormat="1" x14ac:dyDescent="0.2">
      <c r="A1488" s="455"/>
      <c r="B1488" s="455"/>
      <c r="C1488" s="641"/>
    </row>
    <row r="1489" spans="1:3" s="454" customFormat="1" x14ac:dyDescent="0.2">
      <c r="A1489" s="455"/>
      <c r="B1489" s="455"/>
      <c r="C1489" s="641"/>
    </row>
    <row r="1490" spans="1:3" s="454" customFormat="1" x14ac:dyDescent="0.2">
      <c r="A1490" s="455"/>
      <c r="B1490" s="455"/>
      <c r="C1490" s="641"/>
    </row>
    <row r="1491" spans="1:3" s="454" customFormat="1" x14ac:dyDescent="0.2">
      <c r="A1491" s="455"/>
      <c r="B1491" s="455"/>
      <c r="C1491" s="641"/>
    </row>
    <row r="1492" spans="1:3" s="454" customFormat="1" x14ac:dyDescent="0.2">
      <c r="A1492" s="455"/>
      <c r="B1492" s="455"/>
      <c r="C1492" s="641"/>
    </row>
    <row r="1493" spans="1:3" s="454" customFormat="1" x14ac:dyDescent="0.2">
      <c r="A1493" s="455"/>
      <c r="B1493" s="455"/>
      <c r="C1493" s="641"/>
    </row>
    <row r="1494" spans="1:3" s="454" customFormat="1" x14ac:dyDescent="0.2">
      <c r="A1494" s="455"/>
      <c r="B1494" s="455"/>
      <c r="C1494" s="641"/>
    </row>
    <row r="1495" spans="1:3" s="454" customFormat="1" x14ac:dyDescent="0.2">
      <c r="A1495" s="455"/>
      <c r="B1495" s="455"/>
      <c r="C1495" s="641"/>
    </row>
    <row r="1496" spans="1:3" s="454" customFormat="1" x14ac:dyDescent="0.2">
      <c r="A1496" s="455"/>
      <c r="B1496" s="455"/>
      <c r="C1496" s="641"/>
    </row>
    <row r="1497" spans="1:3" s="454" customFormat="1" x14ac:dyDescent="0.2">
      <c r="A1497" s="455"/>
      <c r="B1497" s="455"/>
      <c r="C1497" s="641"/>
    </row>
    <row r="1498" spans="1:3" s="454" customFormat="1" x14ac:dyDescent="0.2">
      <c r="A1498" s="455"/>
      <c r="B1498" s="455"/>
      <c r="C1498" s="641"/>
    </row>
    <row r="1499" spans="1:3" s="454" customFormat="1" x14ac:dyDescent="0.2">
      <c r="A1499" s="455"/>
      <c r="B1499" s="455"/>
      <c r="C1499" s="641"/>
    </row>
    <row r="1500" spans="1:3" s="454" customFormat="1" x14ac:dyDescent="0.2">
      <c r="A1500" s="455"/>
      <c r="B1500" s="455"/>
      <c r="C1500" s="641"/>
    </row>
    <row r="1501" spans="1:3" s="454" customFormat="1" x14ac:dyDescent="0.2">
      <c r="A1501" s="897"/>
      <c r="B1501" s="897"/>
      <c r="C1501" s="898"/>
    </row>
    <row r="1502" spans="1:3" s="454" customFormat="1" x14ac:dyDescent="0.2">
      <c r="A1502" s="897"/>
      <c r="B1502" s="897"/>
      <c r="C1502" s="898"/>
    </row>
    <row r="1503" spans="1:3" s="454" customFormat="1" x14ac:dyDescent="0.2">
      <c r="A1503" s="897"/>
      <c r="B1503" s="897"/>
      <c r="C1503" s="898"/>
    </row>
    <row r="1504" spans="1:3" s="454" customFormat="1" x14ac:dyDescent="0.2">
      <c r="A1504" s="897"/>
      <c r="B1504" s="897"/>
      <c r="C1504" s="898"/>
    </row>
    <row r="1505" spans="1:3" s="454" customFormat="1" x14ac:dyDescent="0.2">
      <c r="A1505" s="455"/>
      <c r="B1505" s="455"/>
      <c r="C1505" s="641"/>
    </row>
    <row r="1506" spans="1:3" s="454" customFormat="1" x14ac:dyDescent="0.2">
      <c r="A1506" s="938"/>
      <c r="B1506" s="938"/>
      <c r="C1506" s="939"/>
    </row>
    <row r="1507" spans="1:3" s="454" customFormat="1" x14ac:dyDescent="0.2">
      <c r="A1507" s="455"/>
      <c r="B1507" s="455"/>
      <c r="C1507" s="641"/>
    </row>
    <row r="1508" spans="1:3" s="454" customFormat="1" x14ac:dyDescent="0.2">
      <c r="A1508" s="940"/>
      <c r="B1508" s="940"/>
      <c r="C1508" s="941"/>
    </row>
    <row r="1509" spans="1:3" s="454" customFormat="1" x14ac:dyDescent="0.2">
      <c r="A1509" s="455"/>
      <c r="B1509" s="455"/>
      <c r="C1509" s="641"/>
    </row>
    <row r="1510" spans="1:3" s="454" customFormat="1" x14ac:dyDescent="0.2">
      <c r="A1510" s="938"/>
      <c r="B1510" s="938"/>
      <c r="C1510" s="939"/>
    </row>
    <row r="1511" spans="1:3" s="454" customFormat="1" x14ac:dyDescent="0.2">
      <c r="A1511" s="455"/>
      <c r="B1511" s="455"/>
      <c r="C1511" s="641"/>
    </row>
    <row r="1512" spans="1:3" s="454" customFormat="1" x14ac:dyDescent="0.2">
      <c r="A1512" s="455"/>
      <c r="B1512" s="455"/>
      <c r="C1512" s="641"/>
    </row>
    <row r="1513" spans="1:3" s="454" customFormat="1" x14ac:dyDescent="0.2">
      <c r="A1513" s="455"/>
      <c r="B1513" s="455"/>
      <c r="C1513" s="641"/>
    </row>
    <row r="1514" spans="1:3" s="454" customFormat="1" x14ac:dyDescent="0.2">
      <c r="A1514" s="455"/>
      <c r="B1514" s="455"/>
      <c r="C1514" s="641"/>
    </row>
    <row r="1515" spans="1:3" s="454" customFormat="1" x14ac:dyDescent="0.2">
      <c r="A1515" s="455"/>
      <c r="B1515" s="455"/>
      <c r="C1515" s="641"/>
    </row>
    <row r="1516" spans="1:3" s="454" customFormat="1" x14ac:dyDescent="0.2">
      <c r="A1516" s="455"/>
      <c r="B1516" s="455"/>
      <c r="C1516" s="641"/>
    </row>
    <row r="1517" spans="1:3" s="454" customFormat="1" x14ac:dyDescent="0.2">
      <c r="A1517" s="455"/>
      <c r="B1517" s="455"/>
      <c r="C1517" s="641"/>
    </row>
    <row r="1518" spans="1:3" s="454" customFormat="1" x14ac:dyDescent="0.2">
      <c r="A1518" s="455"/>
      <c r="B1518" s="455"/>
      <c r="C1518" s="641"/>
    </row>
    <row r="1519" spans="1:3" s="454" customFormat="1" x14ac:dyDescent="0.2">
      <c r="A1519" s="455"/>
      <c r="B1519" s="455"/>
      <c r="C1519" s="641"/>
    </row>
    <row r="1520" spans="1:3" s="454" customFormat="1" x14ac:dyDescent="0.2">
      <c r="A1520" s="455"/>
      <c r="B1520" s="455"/>
      <c r="C1520" s="641"/>
    </row>
    <row r="1521" spans="1:3" s="454" customFormat="1" x14ac:dyDescent="0.2">
      <c r="A1521" s="455"/>
      <c r="B1521" s="455"/>
      <c r="C1521" s="641"/>
    </row>
    <row r="1522" spans="1:3" s="454" customFormat="1" x14ac:dyDescent="0.2">
      <c r="A1522" s="455"/>
      <c r="B1522" s="455"/>
      <c r="C1522" s="641"/>
    </row>
    <row r="1523" spans="1:3" s="454" customFormat="1" x14ac:dyDescent="0.2">
      <c r="A1523" s="455"/>
      <c r="B1523" s="455"/>
      <c r="C1523" s="641"/>
    </row>
    <row r="1524" spans="1:3" s="454" customFormat="1" x14ac:dyDescent="0.2">
      <c r="A1524" s="455"/>
      <c r="B1524" s="455"/>
      <c r="C1524" s="641"/>
    </row>
    <row r="1525" spans="1:3" s="454" customFormat="1" x14ac:dyDescent="0.2">
      <c r="A1525" s="455"/>
      <c r="B1525" s="455"/>
      <c r="C1525" s="641"/>
    </row>
    <row r="1526" spans="1:3" s="454" customFormat="1" x14ac:dyDescent="0.2">
      <c r="A1526" s="455"/>
      <c r="B1526" s="455"/>
      <c r="C1526" s="641"/>
    </row>
    <row r="1527" spans="1:3" s="454" customFormat="1" x14ac:dyDescent="0.2">
      <c r="A1527" s="455"/>
      <c r="B1527" s="455"/>
      <c r="C1527" s="641"/>
    </row>
    <row r="1528" spans="1:3" s="454" customFormat="1" x14ac:dyDescent="0.2">
      <c r="A1528" s="455"/>
      <c r="B1528" s="455"/>
      <c r="C1528" s="641"/>
    </row>
    <row r="1529" spans="1:3" s="454" customFormat="1" x14ac:dyDescent="0.2">
      <c r="A1529" s="455"/>
      <c r="B1529" s="455"/>
      <c r="C1529" s="641"/>
    </row>
    <row r="1530" spans="1:3" s="454" customFormat="1" x14ac:dyDescent="0.2">
      <c r="A1530" s="455"/>
      <c r="B1530" s="455"/>
      <c r="C1530" s="641"/>
    </row>
    <row r="1531" spans="1:3" s="454" customFormat="1" x14ac:dyDescent="0.2">
      <c r="A1531" s="455"/>
      <c r="B1531" s="455"/>
      <c r="C1531" s="641"/>
    </row>
    <row r="1532" spans="1:3" s="454" customFormat="1" x14ac:dyDescent="0.2">
      <c r="A1532" s="455"/>
      <c r="B1532" s="455"/>
      <c r="C1532" s="641"/>
    </row>
    <row r="1533" spans="1:3" s="454" customFormat="1" x14ac:dyDescent="0.2">
      <c r="A1533" s="455"/>
      <c r="B1533" s="455"/>
      <c r="C1533" s="641"/>
    </row>
    <row r="1534" spans="1:3" s="454" customFormat="1" x14ac:dyDescent="0.2">
      <c r="A1534" s="455"/>
      <c r="B1534" s="455"/>
      <c r="C1534" s="641"/>
    </row>
    <row r="1535" spans="1:3" s="454" customFormat="1" x14ac:dyDescent="0.2">
      <c r="A1535" s="455"/>
      <c r="B1535" s="455"/>
      <c r="C1535" s="641"/>
    </row>
    <row r="1536" spans="1:3" s="454" customFormat="1" x14ac:dyDescent="0.2">
      <c r="A1536" s="455"/>
      <c r="B1536" s="455"/>
      <c r="C1536" s="641"/>
    </row>
    <row r="1537" spans="1:3" s="454" customFormat="1" x14ac:dyDescent="0.2">
      <c r="A1537" s="455"/>
      <c r="B1537" s="455"/>
      <c r="C1537" s="641"/>
    </row>
    <row r="1538" spans="1:3" s="454" customFormat="1" x14ac:dyDescent="0.2">
      <c r="A1538" s="455"/>
      <c r="B1538" s="455"/>
      <c r="C1538" s="641"/>
    </row>
    <row r="1539" spans="1:3" s="454" customFormat="1" x14ac:dyDescent="0.2">
      <c r="A1539" s="938"/>
      <c r="B1539" s="938"/>
      <c r="C1539" s="939"/>
    </row>
    <row r="1540" spans="1:3" s="454" customFormat="1" x14ac:dyDescent="0.2">
      <c r="A1540" s="938"/>
      <c r="B1540" s="938"/>
      <c r="C1540" s="939"/>
    </row>
    <row r="1541" spans="1:3" s="454" customFormat="1" x14ac:dyDescent="0.2">
      <c r="A1541" s="938"/>
      <c r="B1541" s="938"/>
      <c r="C1541" s="939"/>
    </row>
    <row r="1542" spans="1:3" s="454" customFormat="1" x14ac:dyDescent="0.2">
      <c r="A1542" s="938"/>
      <c r="B1542" s="938"/>
      <c r="C1542" s="939"/>
    </row>
    <row r="1543" spans="1:3" s="454" customFormat="1" x14ac:dyDescent="0.2">
      <c r="A1543" s="455"/>
      <c r="B1543" s="455"/>
      <c r="C1543" s="641"/>
    </row>
    <row r="1544" spans="1:3" s="454" customFormat="1" x14ac:dyDescent="0.2">
      <c r="A1544" s="455"/>
      <c r="B1544" s="455"/>
      <c r="C1544" s="641"/>
    </row>
    <row r="1545" spans="1:3" s="454" customFormat="1" x14ac:dyDescent="0.2">
      <c r="A1545" s="897"/>
      <c r="B1545" s="897"/>
      <c r="C1545" s="898"/>
    </row>
    <row r="1546" spans="1:3" s="454" customFormat="1" x14ac:dyDescent="0.2">
      <c r="A1546" s="897"/>
      <c r="B1546" s="897"/>
      <c r="C1546" s="898"/>
    </row>
    <row r="1547" spans="1:3" s="454" customFormat="1" x14ac:dyDescent="0.2">
      <c r="A1547" s="455"/>
      <c r="B1547" s="455"/>
      <c r="C1547" s="641"/>
    </row>
    <row r="1548" spans="1:3" s="454" customFormat="1" x14ac:dyDescent="0.2">
      <c r="A1548" s="455"/>
      <c r="B1548" s="455"/>
      <c r="C1548" s="641"/>
    </row>
    <row r="1549" spans="1:3" s="454" customFormat="1" x14ac:dyDescent="0.2">
      <c r="A1549" s="455"/>
      <c r="B1549" s="455"/>
      <c r="C1549" s="641"/>
    </row>
    <row r="1550" spans="1:3" s="454" customFormat="1" x14ac:dyDescent="0.2">
      <c r="A1550" s="455"/>
      <c r="B1550" s="455"/>
      <c r="C1550" s="641"/>
    </row>
    <row r="1551" spans="1:3" s="454" customFormat="1" x14ac:dyDescent="0.2">
      <c r="A1551" s="455"/>
      <c r="B1551" s="455"/>
      <c r="C1551" s="641"/>
    </row>
    <row r="1552" spans="1:3" s="454" customFormat="1" x14ac:dyDescent="0.2">
      <c r="A1552" s="455"/>
      <c r="B1552" s="455"/>
      <c r="C1552" s="641"/>
    </row>
    <row r="1553" spans="1:3" s="454" customFormat="1" x14ac:dyDescent="0.2">
      <c r="A1553" s="455"/>
      <c r="B1553" s="455"/>
      <c r="C1553" s="641"/>
    </row>
    <row r="1554" spans="1:3" s="454" customFormat="1" x14ac:dyDescent="0.2">
      <c r="A1554" s="455"/>
      <c r="B1554" s="455"/>
      <c r="C1554" s="641"/>
    </row>
    <row r="1555" spans="1:3" s="454" customFormat="1" x14ac:dyDescent="0.2">
      <c r="A1555" s="455"/>
      <c r="B1555" s="455"/>
      <c r="C1555" s="641"/>
    </row>
    <row r="1556" spans="1:3" s="454" customFormat="1" x14ac:dyDescent="0.2">
      <c r="A1556" s="455"/>
      <c r="B1556" s="455"/>
      <c r="C1556" s="641"/>
    </row>
    <row r="1557" spans="1:3" s="454" customFormat="1" x14ac:dyDescent="0.2">
      <c r="A1557" s="455"/>
      <c r="B1557" s="455"/>
      <c r="C1557" s="641"/>
    </row>
    <row r="1558" spans="1:3" s="454" customFormat="1" x14ac:dyDescent="0.2">
      <c r="A1558" s="455"/>
      <c r="B1558" s="455"/>
      <c r="C1558" s="641"/>
    </row>
    <row r="1559" spans="1:3" s="454" customFormat="1" x14ac:dyDescent="0.2">
      <c r="A1559" s="482"/>
      <c r="B1559" s="482"/>
      <c r="C1559" s="640"/>
    </row>
    <row r="1560" spans="1:3" s="454" customFormat="1" x14ac:dyDescent="0.2">
      <c r="A1560" s="455"/>
      <c r="B1560" s="455"/>
      <c r="C1560" s="641"/>
    </row>
    <row r="1561" spans="1:3" s="454" customFormat="1" x14ac:dyDescent="0.2">
      <c r="A1561" s="455"/>
      <c r="B1561" s="455"/>
      <c r="C1561" s="641"/>
    </row>
    <row r="1562" spans="1:3" s="454" customFormat="1" x14ac:dyDescent="0.2">
      <c r="A1562" s="455"/>
      <c r="B1562" s="455"/>
      <c r="C1562" s="641"/>
    </row>
    <row r="1563" spans="1:3" s="454" customFormat="1" x14ac:dyDescent="0.2">
      <c r="A1563" s="455"/>
      <c r="B1563" s="455"/>
      <c r="C1563" s="641"/>
    </row>
    <row r="1564" spans="1:3" s="454" customFormat="1" x14ac:dyDescent="0.2">
      <c r="A1564" s="455"/>
      <c r="B1564" s="455"/>
      <c r="C1564" s="641"/>
    </row>
    <row r="1565" spans="1:3" s="454" customFormat="1" x14ac:dyDescent="0.2">
      <c r="A1565" s="455"/>
      <c r="B1565" s="455"/>
      <c r="C1565" s="641"/>
    </row>
    <row r="1566" spans="1:3" s="454" customFormat="1" x14ac:dyDescent="0.2">
      <c r="A1566" s="455"/>
      <c r="B1566" s="455"/>
      <c r="C1566" s="641"/>
    </row>
    <row r="1567" spans="1:3" s="454" customFormat="1" x14ac:dyDescent="0.2">
      <c r="A1567" s="482"/>
      <c r="B1567" s="482"/>
      <c r="C1567" s="640"/>
    </row>
    <row r="1568" spans="1:3" s="454" customFormat="1" x14ac:dyDescent="0.2">
      <c r="A1568" s="455"/>
      <c r="B1568" s="455"/>
      <c r="C1568" s="641"/>
    </row>
    <row r="1569" spans="1:3" s="454" customFormat="1" x14ac:dyDescent="0.2">
      <c r="A1569" s="938"/>
      <c r="B1569" s="938"/>
      <c r="C1569" s="939"/>
    </row>
    <row r="1570" spans="1:3" s="454" customFormat="1" x14ac:dyDescent="0.2">
      <c r="A1570" s="938"/>
      <c r="B1570" s="938"/>
      <c r="C1570" s="939"/>
    </row>
    <row r="1571" spans="1:3" s="454" customFormat="1" x14ac:dyDescent="0.2">
      <c r="A1571" s="938"/>
      <c r="B1571" s="938"/>
      <c r="C1571" s="939"/>
    </row>
    <row r="1572" spans="1:3" s="454" customFormat="1" x14ac:dyDescent="0.2">
      <c r="A1572" s="938"/>
      <c r="B1572" s="938"/>
      <c r="C1572" s="942"/>
    </row>
    <row r="1573" spans="1:3" s="454" customFormat="1" x14ac:dyDescent="0.2">
      <c r="A1573" s="455"/>
      <c r="B1573" s="455"/>
      <c r="C1573" s="641"/>
    </row>
    <row r="1574" spans="1:3" s="454" customFormat="1" x14ac:dyDescent="0.2">
      <c r="A1574" s="455"/>
      <c r="B1574" s="455"/>
      <c r="C1574" s="641"/>
    </row>
    <row r="1575" spans="1:3" s="454" customFormat="1" x14ac:dyDescent="0.2">
      <c r="A1575" s="455"/>
      <c r="B1575" s="455"/>
      <c r="C1575" s="641"/>
    </row>
    <row r="1576" spans="1:3" s="454" customFormat="1" x14ac:dyDescent="0.2">
      <c r="A1576" s="455"/>
      <c r="B1576" s="455"/>
      <c r="C1576" s="641"/>
    </row>
    <row r="1577" spans="1:3" s="454" customFormat="1" x14ac:dyDescent="0.2">
      <c r="A1577" s="455"/>
      <c r="B1577" s="455"/>
      <c r="C1577" s="641"/>
    </row>
    <row r="1578" spans="1:3" s="454" customFormat="1" x14ac:dyDescent="0.2">
      <c r="A1578" s="455"/>
      <c r="B1578" s="455"/>
      <c r="C1578" s="641"/>
    </row>
    <row r="1579" spans="1:3" s="454" customFormat="1" x14ac:dyDescent="0.2">
      <c r="A1579" s="455"/>
      <c r="B1579" s="455"/>
      <c r="C1579" s="641"/>
    </row>
    <row r="1580" spans="1:3" s="454" customFormat="1" x14ac:dyDescent="0.2">
      <c r="A1580" s="455"/>
      <c r="B1580" s="455"/>
      <c r="C1580" s="641"/>
    </row>
    <row r="1581" spans="1:3" s="454" customFormat="1" x14ac:dyDescent="0.2">
      <c r="A1581" s="455"/>
      <c r="B1581" s="455"/>
      <c r="C1581" s="641"/>
    </row>
    <row r="1582" spans="1:3" s="454" customFormat="1" x14ac:dyDescent="0.2">
      <c r="A1582" s="455"/>
      <c r="B1582" s="455"/>
      <c r="C1582" s="641"/>
    </row>
    <row r="1583" spans="1:3" s="454" customFormat="1" x14ac:dyDescent="0.2">
      <c r="A1583" s="455"/>
      <c r="B1583" s="455"/>
      <c r="C1583" s="641"/>
    </row>
    <row r="1584" spans="1:3" s="454" customFormat="1" x14ac:dyDescent="0.2">
      <c r="A1584" s="455"/>
      <c r="B1584" s="455"/>
      <c r="C1584" s="641"/>
    </row>
    <row r="1585" spans="1:3" s="454" customFormat="1" x14ac:dyDescent="0.2">
      <c r="A1585" s="455"/>
      <c r="B1585" s="455"/>
      <c r="C1585" s="641"/>
    </row>
    <row r="1586" spans="1:3" s="454" customFormat="1" x14ac:dyDescent="0.2">
      <c r="A1586" s="455"/>
      <c r="B1586" s="455"/>
      <c r="C1586" s="641"/>
    </row>
    <row r="1587" spans="1:3" s="454" customFormat="1" x14ac:dyDescent="0.2">
      <c r="A1587" s="455"/>
      <c r="B1587" s="455"/>
      <c r="C1587" s="641"/>
    </row>
    <row r="1588" spans="1:3" s="454" customFormat="1" x14ac:dyDescent="0.2">
      <c r="A1588" s="455"/>
      <c r="B1588" s="455"/>
      <c r="C1588" s="641"/>
    </row>
    <row r="1589" spans="1:3" s="454" customFormat="1" x14ac:dyDescent="0.2">
      <c r="A1589" s="455"/>
      <c r="B1589" s="455"/>
      <c r="C1589" s="641"/>
    </row>
    <row r="1590" spans="1:3" s="454" customFormat="1" x14ac:dyDescent="0.2">
      <c r="A1590" s="455"/>
      <c r="B1590" s="455"/>
      <c r="C1590" s="641"/>
    </row>
    <row r="1591" spans="1:3" s="454" customFormat="1" x14ac:dyDescent="0.2">
      <c r="A1591" s="455"/>
      <c r="B1591" s="455"/>
      <c r="C1591" s="642"/>
    </row>
    <row r="1592" spans="1:3" s="454" customFormat="1" x14ac:dyDescent="0.2">
      <c r="A1592" s="455"/>
      <c r="B1592" s="455"/>
      <c r="C1592" s="642"/>
    </row>
    <row r="1593" spans="1:3" s="454" customFormat="1" x14ac:dyDescent="0.2">
      <c r="A1593" s="455"/>
      <c r="B1593" s="455"/>
      <c r="C1593" s="642"/>
    </row>
    <row r="1594" spans="1:3" s="454" customFormat="1" x14ac:dyDescent="0.2">
      <c r="A1594" s="455"/>
      <c r="B1594" s="455"/>
      <c r="C1594" s="642"/>
    </row>
    <row r="1595" spans="1:3" s="454" customFormat="1" x14ac:dyDescent="0.2">
      <c r="A1595" s="455"/>
      <c r="B1595" s="455"/>
      <c r="C1595" s="642"/>
    </row>
    <row r="1596" spans="1:3" s="454" customFormat="1" x14ac:dyDescent="0.2">
      <c r="A1596" s="455"/>
      <c r="B1596" s="455"/>
      <c r="C1596" s="642"/>
    </row>
    <row r="1597" spans="1:3" s="454" customFormat="1" x14ac:dyDescent="0.2">
      <c r="A1597" s="455"/>
      <c r="B1597" s="455"/>
      <c r="C1597" s="642"/>
    </row>
    <row r="1598" spans="1:3" s="454" customFormat="1" x14ac:dyDescent="0.2">
      <c r="A1598" s="455"/>
      <c r="B1598" s="455"/>
      <c r="C1598" s="642"/>
    </row>
    <row r="1599" spans="1:3" s="454" customFormat="1" x14ac:dyDescent="0.2">
      <c r="A1599" s="455"/>
      <c r="B1599" s="455"/>
      <c r="C1599" s="642"/>
    </row>
    <row r="1600" spans="1:3" s="454" customFormat="1" x14ac:dyDescent="0.2">
      <c r="A1600" s="455"/>
      <c r="B1600" s="455"/>
      <c r="C1600" s="642"/>
    </row>
    <row r="1601" spans="1:3" s="454" customFormat="1" x14ac:dyDescent="0.2">
      <c r="A1601" s="455"/>
      <c r="B1601" s="455"/>
      <c r="C1601" s="642"/>
    </row>
    <row r="1602" spans="1:3" s="454" customFormat="1" x14ac:dyDescent="0.2">
      <c r="A1602" s="455"/>
      <c r="B1602" s="455"/>
      <c r="C1602" s="642"/>
    </row>
    <row r="1603" spans="1:3" s="454" customFormat="1" x14ac:dyDescent="0.2">
      <c r="A1603" s="455"/>
      <c r="B1603" s="455"/>
      <c r="C1603" s="642"/>
    </row>
    <row r="1604" spans="1:3" s="454" customFormat="1" x14ac:dyDescent="0.2">
      <c r="A1604" s="455"/>
      <c r="B1604" s="455"/>
      <c r="C1604" s="642"/>
    </row>
    <row r="1605" spans="1:3" s="454" customFormat="1" x14ac:dyDescent="0.2">
      <c r="A1605" s="482"/>
      <c r="B1605" s="482"/>
      <c r="C1605" s="643"/>
    </row>
    <row r="1606" spans="1:3" s="454" customFormat="1" x14ac:dyDescent="0.2">
      <c r="A1606" s="482"/>
      <c r="B1606" s="482"/>
      <c r="C1606" s="643"/>
    </row>
    <row r="1607" spans="1:3" s="454" customFormat="1" x14ac:dyDescent="0.2">
      <c r="A1607" s="455"/>
      <c r="B1607" s="455"/>
      <c r="C1607" s="642"/>
    </row>
    <row r="1608" spans="1:3" s="454" customFormat="1" x14ac:dyDescent="0.2">
      <c r="A1608" s="455"/>
      <c r="B1608" s="455"/>
      <c r="C1608" s="642"/>
    </row>
    <row r="1609" spans="1:3" s="454" customFormat="1" x14ac:dyDescent="0.2">
      <c r="A1609" s="455"/>
      <c r="B1609" s="455"/>
      <c r="C1609" s="642"/>
    </row>
    <row r="1610" spans="1:3" s="454" customFormat="1" x14ac:dyDescent="0.2">
      <c r="A1610" s="455"/>
      <c r="B1610" s="455"/>
      <c r="C1610" s="642"/>
    </row>
    <row r="1611" spans="1:3" s="454" customFormat="1" x14ac:dyDescent="0.2">
      <c r="A1611" s="455"/>
      <c r="B1611" s="455"/>
      <c r="C1611" s="642"/>
    </row>
    <row r="1612" spans="1:3" s="454" customFormat="1" x14ac:dyDescent="0.2">
      <c r="A1612" s="455"/>
      <c r="B1612" s="455"/>
      <c r="C1612" s="642"/>
    </row>
    <row r="1613" spans="1:3" s="454" customFormat="1" x14ac:dyDescent="0.2">
      <c r="A1613" s="455"/>
      <c r="B1613" s="455"/>
      <c r="C1613" s="642"/>
    </row>
    <row r="1614" spans="1:3" s="454" customFormat="1" x14ac:dyDescent="0.2">
      <c r="A1614" s="455"/>
      <c r="B1614" s="455"/>
      <c r="C1614" s="642"/>
    </row>
    <row r="1615" spans="1:3" s="454" customFormat="1" x14ac:dyDescent="0.2">
      <c r="A1615" s="455"/>
      <c r="B1615" s="455"/>
      <c r="C1615" s="642"/>
    </row>
    <row r="1616" spans="1:3" s="454" customFormat="1" x14ac:dyDescent="0.2">
      <c r="A1616" s="455"/>
      <c r="B1616" s="455"/>
      <c r="C1616" s="642"/>
    </row>
    <row r="1617" spans="1:3" s="454" customFormat="1" x14ac:dyDescent="0.2">
      <c r="A1617" s="455"/>
      <c r="B1617" s="455"/>
      <c r="C1617" s="642"/>
    </row>
    <row r="1618" spans="1:3" s="454" customFormat="1" x14ac:dyDescent="0.2">
      <c r="A1618" s="455"/>
      <c r="B1618" s="455"/>
      <c r="C1618" s="642"/>
    </row>
    <row r="1619" spans="1:3" s="454" customFormat="1" x14ac:dyDescent="0.2">
      <c r="A1619" s="455"/>
      <c r="B1619" s="455"/>
      <c r="C1619" s="642"/>
    </row>
    <row r="1620" spans="1:3" s="454" customFormat="1" x14ac:dyDescent="0.2">
      <c r="A1620" s="455"/>
      <c r="B1620" s="455"/>
      <c r="C1620" s="642"/>
    </row>
    <row r="1621" spans="1:3" s="454" customFormat="1" x14ac:dyDescent="0.2">
      <c r="A1621" s="455"/>
      <c r="B1621" s="455"/>
      <c r="C1621" s="642"/>
    </row>
    <row r="1622" spans="1:3" s="454" customFormat="1" x14ac:dyDescent="0.2">
      <c r="A1622" s="455"/>
      <c r="B1622" s="455"/>
      <c r="C1622" s="642"/>
    </row>
    <row r="1623" spans="1:3" s="454" customFormat="1" x14ac:dyDescent="0.2">
      <c r="A1623" s="455"/>
      <c r="B1623" s="455"/>
      <c r="C1623" s="642"/>
    </row>
    <row r="1624" spans="1:3" s="454" customFormat="1" x14ac:dyDescent="0.2">
      <c r="A1624" s="455"/>
      <c r="B1624" s="455"/>
      <c r="C1624" s="642"/>
    </row>
    <row r="1625" spans="1:3" s="454" customFormat="1" x14ac:dyDescent="0.2">
      <c r="A1625" s="455"/>
      <c r="B1625" s="455"/>
      <c r="C1625" s="642"/>
    </row>
    <row r="1626" spans="1:3" s="454" customFormat="1" x14ac:dyDescent="0.2">
      <c r="A1626" s="455"/>
      <c r="B1626" s="455"/>
      <c r="C1626" s="642"/>
    </row>
    <row r="1627" spans="1:3" s="454" customFormat="1" x14ac:dyDescent="0.2">
      <c r="A1627" s="455"/>
      <c r="B1627" s="455"/>
      <c r="C1627" s="642"/>
    </row>
    <row r="1628" spans="1:3" s="454" customFormat="1" x14ac:dyDescent="0.2">
      <c r="A1628" s="455"/>
      <c r="B1628" s="455"/>
      <c r="C1628" s="642"/>
    </row>
    <row r="1629" spans="1:3" s="454" customFormat="1" x14ac:dyDescent="0.2">
      <c r="A1629" s="482"/>
      <c r="B1629" s="482"/>
      <c r="C1629" s="643"/>
    </row>
    <row r="1630" spans="1:3" s="454" customFormat="1" x14ac:dyDescent="0.2">
      <c r="A1630" s="455"/>
      <c r="B1630" s="455"/>
      <c r="C1630" s="642"/>
    </row>
    <row r="1631" spans="1:3" s="454" customFormat="1" x14ac:dyDescent="0.2">
      <c r="A1631" s="455"/>
      <c r="B1631" s="455"/>
      <c r="C1631" s="642"/>
    </row>
    <row r="1632" spans="1:3" s="454" customFormat="1" x14ac:dyDescent="0.2">
      <c r="A1632" s="455"/>
      <c r="B1632" s="455"/>
      <c r="C1632" s="642"/>
    </row>
    <row r="1633" spans="1:3" s="454" customFormat="1" x14ac:dyDescent="0.2">
      <c r="A1633" s="455"/>
      <c r="B1633" s="455"/>
      <c r="C1633" s="642"/>
    </row>
    <row r="1634" spans="1:3" s="454" customFormat="1" x14ac:dyDescent="0.2">
      <c r="A1634" s="455"/>
      <c r="B1634" s="455"/>
      <c r="C1634" s="642"/>
    </row>
    <row r="1635" spans="1:3" s="454" customFormat="1" x14ac:dyDescent="0.2">
      <c r="A1635" s="455"/>
      <c r="B1635" s="455"/>
      <c r="C1635" s="642"/>
    </row>
    <row r="1636" spans="1:3" s="454" customFormat="1" x14ac:dyDescent="0.2">
      <c r="A1636" s="455"/>
      <c r="B1636" s="455"/>
      <c r="C1636" s="642"/>
    </row>
    <row r="1637" spans="1:3" s="454" customFormat="1" x14ac:dyDescent="0.2">
      <c r="A1637" s="455"/>
      <c r="B1637" s="455"/>
      <c r="C1637" s="642"/>
    </row>
    <row r="1638" spans="1:3" s="454" customFormat="1" x14ac:dyDescent="0.2">
      <c r="A1638" s="455"/>
      <c r="B1638" s="455"/>
      <c r="C1638" s="642"/>
    </row>
    <row r="1639" spans="1:3" s="454" customFormat="1" x14ac:dyDescent="0.2">
      <c r="A1639" s="455"/>
      <c r="B1639" s="455"/>
      <c r="C1639" s="642"/>
    </row>
    <row r="1640" spans="1:3" s="454" customFormat="1" x14ac:dyDescent="0.2">
      <c r="A1640" s="455"/>
      <c r="B1640" s="455"/>
      <c r="C1640" s="642"/>
    </row>
    <row r="1641" spans="1:3" s="454" customFormat="1" x14ac:dyDescent="0.2">
      <c r="A1641" s="455"/>
      <c r="B1641" s="455"/>
      <c r="C1641" s="642"/>
    </row>
    <row r="1642" spans="1:3" s="454" customFormat="1" x14ac:dyDescent="0.2">
      <c r="A1642" s="455"/>
      <c r="B1642" s="455"/>
      <c r="C1642" s="642"/>
    </row>
    <row r="1643" spans="1:3" s="454" customFormat="1" x14ac:dyDescent="0.2">
      <c r="A1643" s="455"/>
      <c r="B1643" s="455"/>
      <c r="C1643" s="642"/>
    </row>
    <row r="1644" spans="1:3" s="454" customFormat="1" x14ac:dyDescent="0.2">
      <c r="A1644" s="455"/>
      <c r="B1644" s="455"/>
      <c r="C1644" s="642"/>
    </row>
    <row r="1645" spans="1:3" s="454" customFormat="1" x14ac:dyDescent="0.2">
      <c r="A1645" s="455"/>
      <c r="B1645" s="455"/>
      <c r="C1645" s="642"/>
    </row>
    <row r="1646" spans="1:3" s="454" customFormat="1" x14ac:dyDescent="0.2">
      <c r="A1646" s="455"/>
      <c r="B1646" s="455"/>
      <c r="C1646" s="642"/>
    </row>
    <row r="1647" spans="1:3" s="454" customFormat="1" x14ac:dyDescent="0.2">
      <c r="A1647" s="455"/>
      <c r="B1647" s="455"/>
      <c r="C1647" s="642"/>
    </row>
    <row r="1648" spans="1:3" s="454" customFormat="1" x14ac:dyDescent="0.2">
      <c r="A1648" s="455"/>
      <c r="B1648" s="635"/>
      <c r="C1648" s="642"/>
    </row>
    <row r="1649" spans="1:3" s="454" customFormat="1" x14ac:dyDescent="0.2">
      <c r="A1649" s="455"/>
      <c r="B1649" s="455"/>
      <c r="C1649" s="642"/>
    </row>
    <row r="1650" spans="1:3" s="454" customFormat="1" x14ac:dyDescent="0.2">
      <c r="A1650" s="455"/>
      <c r="B1650" s="455"/>
      <c r="C1650" s="642"/>
    </row>
    <row r="1651" spans="1:3" s="454" customFormat="1" x14ac:dyDescent="0.2">
      <c r="A1651" s="455"/>
      <c r="B1651" s="455"/>
      <c r="C1651" s="642"/>
    </row>
    <row r="1652" spans="1:3" s="454" customFormat="1" x14ac:dyDescent="0.2">
      <c r="A1652" s="455"/>
      <c r="B1652" s="455"/>
      <c r="C1652" s="642"/>
    </row>
    <row r="1653" spans="1:3" s="454" customFormat="1" x14ac:dyDescent="0.2">
      <c r="A1653" s="455"/>
      <c r="B1653" s="455"/>
      <c r="C1653" s="642"/>
    </row>
    <row r="1654" spans="1:3" s="454" customFormat="1" x14ac:dyDescent="0.2">
      <c r="A1654" s="455"/>
      <c r="B1654" s="455"/>
      <c r="C1654" s="642"/>
    </row>
    <row r="1655" spans="1:3" s="454" customFormat="1" x14ac:dyDescent="0.2">
      <c r="A1655" s="455"/>
      <c r="B1655" s="455"/>
      <c r="C1655" s="642"/>
    </row>
    <row r="1656" spans="1:3" s="454" customFormat="1" x14ac:dyDescent="0.2">
      <c r="A1656" s="455"/>
      <c r="B1656" s="455"/>
      <c r="C1656" s="642"/>
    </row>
    <row r="1657" spans="1:3" s="454" customFormat="1" x14ac:dyDescent="0.2">
      <c r="A1657" s="455"/>
      <c r="B1657" s="455"/>
      <c r="C1657" s="642"/>
    </row>
    <row r="1658" spans="1:3" s="454" customFormat="1" x14ac:dyDescent="0.2">
      <c r="A1658" s="455"/>
      <c r="B1658" s="455"/>
      <c r="C1658" s="642"/>
    </row>
    <row r="1659" spans="1:3" s="454" customFormat="1" x14ac:dyDescent="0.2">
      <c r="A1659" s="455"/>
      <c r="B1659" s="635"/>
      <c r="C1659" s="642"/>
    </row>
    <row r="1660" spans="1:3" s="454" customFormat="1" x14ac:dyDescent="0.2">
      <c r="A1660" s="455"/>
      <c r="B1660" s="455"/>
      <c r="C1660" s="642"/>
    </row>
    <row r="1661" spans="1:3" s="454" customFormat="1" x14ac:dyDescent="0.2">
      <c r="A1661" s="455"/>
      <c r="B1661" s="455"/>
      <c r="C1661" s="642"/>
    </row>
    <row r="1662" spans="1:3" s="454" customFormat="1" x14ac:dyDescent="0.2">
      <c r="A1662" s="455"/>
      <c r="B1662" s="455"/>
      <c r="C1662" s="642"/>
    </row>
    <row r="1663" spans="1:3" s="454" customFormat="1" x14ac:dyDescent="0.2">
      <c r="A1663" s="455"/>
      <c r="B1663" s="455"/>
      <c r="C1663" s="642"/>
    </row>
    <row r="1664" spans="1:3" s="454" customFormat="1" x14ac:dyDescent="0.2">
      <c r="A1664" s="455"/>
      <c r="B1664" s="455"/>
      <c r="C1664" s="642"/>
    </row>
    <row r="1665" spans="1:3" s="454" customFormat="1" x14ac:dyDescent="0.2">
      <c r="A1665" s="455"/>
      <c r="B1665" s="455"/>
      <c r="C1665" s="642"/>
    </row>
    <row r="1666" spans="1:3" s="454" customFormat="1" x14ac:dyDescent="0.2">
      <c r="A1666" s="455"/>
      <c r="B1666" s="455"/>
      <c r="C1666" s="642"/>
    </row>
    <row r="1667" spans="1:3" s="454" customFormat="1" x14ac:dyDescent="0.2">
      <c r="A1667" s="455"/>
      <c r="B1667" s="455"/>
      <c r="C1667" s="642"/>
    </row>
    <row r="1668" spans="1:3" s="454" customFormat="1" x14ac:dyDescent="0.2">
      <c r="A1668" s="455"/>
      <c r="B1668" s="455"/>
      <c r="C1668" s="642"/>
    </row>
    <row r="1669" spans="1:3" s="454" customFormat="1" x14ac:dyDescent="0.2">
      <c r="A1669" s="455"/>
      <c r="B1669" s="635"/>
      <c r="C1669" s="642"/>
    </row>
    <row r="1670" spans="1:3" s="454" customFormat="1" x14ac:dyDescent="0.2">
      <c r="A1670" s="455"/>
      <c r="B1670" s="455"/>
      <c r="C1670" s="642"/>
    </row>
    <row r="1671" spans="1:3" s="454" customFormat="1" x14ac:dyDescent="0.2">
      <c r="A1671" s="455"/>
      <c r="B1671" s="455"/>
      <c r="C1671" s="642"/>
    </row>
    <row r="1672" spans="1:3" s="454" customFormat="1" x14ac:dyDescent="0.2">
      <c r="A1672" s="455"/>
      <c r="B1672" s="455"/>
      <c r="C1672" s="642"/>
    </row>
    <row r="1673" spans="1:3" s="454" customFormat="1" x14ac:dyDescent="0.2">
      <c r="A1673" s="455"/>
      <c r="B1673" s="455"/>
      <c r="C1673" s="642"/>
    </row>
    <row r="1674" spans="1:3" s="454" customFormat="1" x14ac:dyDescent="0.2">
      <c r="A1674" s="455"/>
      <c r="B1674" s="455"/>
      <c r="C1674" s="642"/>
    </row>
    <row r="1675" spans="1:3" s="454" customFormat="1" x14ac:dyDescent="0.2">
      <c r="A1675" s="455"/>
      <c r="B1675" s="455"/>
      <c r="C1675" s="642"/>
    </row>
    <row r="1676" spans="1:3" s="454" customFormat="1" x14ac:dyDescent="0.2">
      <c r="A1676" s="455"/>
      <c r="B1676" s="455"/>
      <c r="C1676" s="642"/>
    </row>
    <row r="1677" spans="1:3" s="454" customFormat="1" x14ac:dyDescent="0.2">
      <c r="A1677" s="455"/>
      <c r="B1677" s="455"/>
      <c r="C1677" s="642"/>
    </row>
    <row r="1678" spans="1:3" s="454" customFormat="1" x14ac:dyDescent="0.2">
      <c r="A1678" s="455"/>
      <c r="B1678" s="635"/>
      <c r="C1678" s="642"/>
    </row>
    <row r="1679" spans="1:3" s="454" customFormat="1" x14ac:dyDescent="0.2">
      <c r="A1679" s="455"/>
      <c r="B1679" s="455"/>
      <c r="C1679" s="642"/>
    </row>
    <row r="1680" spans="1:3" s="454" customFormat="1" x14ac:dyDescent="0.2">
      <c r="A1680" s="455"/>
      <c r="B1680" s="455"/>
      <c r="C1680" s="642"/>
    </row>
    <row r="1681" spans="1:3" s="454" customFormat="1" x14ac:dyDescent="0.2">
      <c r="A1681" s="455"/>
      <c r="B1681" s="455"/>
      <c r="C1681" s="642"/>
    </row>
    <row r="1682" spans="1:3" s="454" customFormat="1" x14ac:dyDescent="0.2">
      <c r="A1682" s="455"/>
      <c r="B1682" s="455"/>
      <c r="C1682" s="642"/>
    </row>
    <row r="1683" spans="1:3" s="454" customFormat="1" x14ac:dyDescent="0.2">
      <c r="A1683" s="455"/>
      <c r="B1683" s="455"/>
      <c r="C1683" s="642"/>
    </row>
    <row r="1684" spans="1:3" s="454" customFormat="1" x14ac:dyDescent="0.2">
      <c r="A1684" s="455"/>
      <c r="B1684" s="455"/>
      <c r="C1684" s="642"/>
    </row>
    <row r="1685" spans="1:3" s="454" customFormat="1" x14ac:dyDescent="0.2">
      <c r="A1685" s="455"/>
      <c r="B1685" s="455"/>
      <c r="C1685" s="642"/>
    </row>
    <row r="1686" spans="1:3" s="454" customFormat="1" x14ac:dyDescent="0.2">
      <c r="A1686" s="455"/>
      <c r="B1686" s="455"/>
      <c r="C1686" s="642"/>
    </row>
    <row r="1687" spans="1:3" s="454" customFormat="1" x14ac:dyDescent="0.2">
      <c r="A1687" s="455"/>
      <c r="B1687" s="635"/>
      <c r="C1687" s="642"/>
    </row>
    <row r="1688" spans="1:3" s="454" customFormat="1" x14ac:dyDescent="0.2">
      <c r="A1688" s="455"/>
      <c r="B1688" s="455"/>
      <c r="C1688" s="642"/>
    </row>
    <row r="1689" spans="1:3" s="454" customFormat="1" x14ac:dyDescent="0.2">
      <c r="A1689" s="455"/>
      <c r="B1689" s="455"/>
      <c r="C1689" s="642"/>
    </row>
    <row r="1690" spans="1:3" s="454" customFormat="1" x14ac:dyDescent="0.2">
      <c r="A1690" s="455"/>
      <c r="B1690" s="455"/>
      <c r="C1690" s="642"/>
    </row>
    <row r="1691" spans="1:3" s="454" customFormat="1" x14ac:dyDescent="0.2">
      <c r="A1691" s="455"/>
      <c r="B1691" s="455"/>
      <c r="C1691" s="642"/>
    </row>
    <row r="1692" spans="1:3" s="454" customFormat="1" x14ac:dyDescent="0.2">
      <c r="A1692" s="455"/>
      <c r="B1692" s="455"/>
      <c r="C1692" s="642"/>
    </row>
    <row r="1693" spans="1:3" s="454" customFormat="1" x14ac:dyDescent="0.2">
      <c r="A1693" s="482"/>
      <c r="B1693" s="482"/>
      <c r="C1693" s="643"/>
    </row>
    <row r="1694" spans="1:3" s="454" customFormat="1" x14ac:dyDescent="0.2">
      <c r="A1694" s="455"/>
      <c r="B1694" s="455"/>
      <c r="C1694" s="642"/>
    </row>
    <row r="1695" spans="1:3" s="454" customFormat="1" x14ac:dyDescent="0.2">
      <c r="A1695" s="455"/>
      <c r="B1695" s="455"/>
      <c r="C1695" s="642"/>
    </row>
    <row r="1696" spans="1:3" s="454" customFormat="1" x14ac:dyDescent="0.2">
      <c r="A1696" s="455"/>
      <c r="B1696" s="455"/>
      <c r="C1696" s="642"/>
    </row>
    <row r="1697" spans="1:3" s="454" customFormat="1" x14ac:dyDescent="0.2">
      <c r="A1697" s="455"/>
      <c r="B1697" s="455"/>
      <c r="C1697" s="642"/>
    </row>
    <row r="1698" spans="1:3" s="454" customFormat="1" x14ac:dyDescent="0.2">
      <c r="A1698" s="455"/>
      <c r="B1698" s="455"/>
      <c r="C1698" s="642"/>
    </row>
    <row r="1699" spans="1:3" s="454" customFormat="1" x14ac:dyDescent="0.2">
      <c r="A1699" s="455"/>
      <c r="B1699" s="455"/>
      <c r="C1699" s="642"/>
    </row>
    <row r="1700" spans="1:3" s="454" customFormat="1" x14ac:dyDescent="0.2">
      <c r="A1700" s="455"/>
      <c r="B1700" s="455"/>
      <c r="C1700" s="642"/>
    </row>
    <row r="1701" spans="1:3" s="454" customFormat="1" x14ac:dyDescent="0.2">
      <c r="A1701" s="455"/>
      <c r="B1701" s="455"/>
      <c r="C1701" s="642"/>
    </row>
    <row r="1702" spans="1:3" s="454" customFormat="1" x14ac:dyDescent="0.2">
      <c r="A1702" s="455"/>
      <c r="B1702" s="455"/>
      <c r="C1702" s="642"/>
    </row>
    <row r="1703" spans="1:3" s="454" customFormat="1" x14ac:dyDescent="0.2">
      <c r="A1703" s="455"/>
      <c r="B1703" s="455"/>
      <c r="C1703" s="642"/>
    </row>
    <row r="1704" spans="1:3" s="454" customFormat="1" x14ac:dyDescent="0.2">
      <c r="A1704" s="455"/>
      <c r="B1704" s="455"/>
      <c r="C1704" s="642"/>
    </row>
    <row r="1705" spans="1:3" s="454" customFormat="1" x14ac:dyDescent="0.2">
      <c r="A1705" s="455"/>
      <c r="B1705" s="455"/>
      <c r="C1705" s="642"/>
    </row>
    <row r="1706" spans="1:3" s="454" customFormat="1" x14ac:dyDescent="0.2">
      <c r="A1706" s="455"/>
      <c r="B1706" s="455"/>
      <c r="C1706" s="642"/>
    </row>
    <row r="1707" spans="1:3" s="454" customFormat="1" x14ac:dyDescent="0.2">
      <c r="A1707" s="455"/>
      <c r="B1707" s="455"/>
      <c r="C1707" s="642"/>
    </row>
    <row r="1708" spans="1:3" s="454" customFormat="1" x14ac:dyDescent="0.2">
      <c r="A1708" s="455"/>
      <c r="B1708" s="455"/>
      <c r="C1708" s="642"/>
    </row>
    <row r="1709" spans="1:3" s="454" customFormat="1" x14ac:dyDescent="0.2">
      <c r="A1709" s="455"/>
      <c r="B1709" s="455"/>
      <c r="C1709" s="642"/>
    </row>
    <row r="1710" spans="1:3" s="454" customFormat="1" x14ac:dyDescent="0.2">
      <c r="A1710" s="455"/>
      <c r="B1710" s="455"/>
      <c r="C1710" s="642"/>
    </row>
    <row r="1711" spans="1:3" s="454" customFormat="1" x14ac:dyDescent="0.2">
      <c r="A1711" s="455"/>
      <c r="B1711" s="455"/>
      <c r="C1711" s="642"/>
    </row>
    <row r="1712" spans="1:3" s="454" customFormat="1" x14ac:dyDescent="0.2">
      <c r="A1712" s="455"/>
      <c r="B1712" s="455"/>
      <c r="C1712" s="642"/>
    </row>
    <row r="1713" spans="1:3" s="454" customFormat="1" x14ac:dyDescent="0.2">
      <c r="A1713" s="455"/>
      <c r="B1713" s="455"/>
      <c r="C1713" s="642"/>
    </row>
    <row r="1714" spans="1:3" s="454" customFormat="1" x14ac:dyDescent="0.2">
      <c r="A1714" s="455"/>
      <c r="B1714" s="455"/>
      <c r="C1714" s="642"/>
    </row>
    <row r="1715" spans="1:3" s="454" customFormat="1" x14ac:dyDescent="0.2">
      <c r="A1715" s="455"/>
      <c r="B1715" s="455"/>
      <c r="C1715" s="642"/>
    </row>
    <row r="1716" spans="1:3" s="454" customFormat="1" x14ac:dyDescent="0.2">
      <c r="A1716" s="455"/>
      <c r="B1716" s="455"/>
      <c r="C1716" s="642"/>
    </row>
    <row r="1717" spans="1:3" s="454" customFormat="1" x14ac:dyDescent="0.2">
      <c r="A1717" s="455"/>
      <c r="B1717" s="455"/>
      <c r="C1717" s="642"/>
    </row>
    <row r="1718" spans="1:3" s="454" customFormat="1" x14ac:dyDescent="0.2">
      <c r="A1718" s="455"/>
      <c r="B1718" s="455"/>
      <c r="C1718" s="642"/>
    </row>
    <row r="1719" spans="1:3" s="454" customFormat="1" x14ac:dyDescent="0.2">
      <c r="A1719" s="455"/>
      <c r="B1719" s="455"/>
      <c r="C1719" s="642"/>
    </row>
    <row r="1720" spans="1:3" s="454" customFormat="1" x14ac:dyDescent="0.2">
      <c r="A1720" s="455"/>
      <c r="B1720" s="455"/>
      <c r="C1720" s="642"/>
    </row>
    <row r="1721" spans="1:3" s="454" customFormat="1" x14ac:dyDescent="0.2">
      <c r="A1721" s="455"/>
      <c r="B1721" s="455"/>
      <c r="C1721" s="642"/>
    </row>
    <row r="1722" spans="1:3" s="454" customFormat="1" x14ac:dyDescent="0.2">
      <c r="A1722" s="455"/>
      <c r="B1722" s="455"/>
      <c r="C1722" s="642"/>
    </row>
    <row r="1723" spans="1:3" s="454" customFormat="1" x14ac:dyDescent="0.2">
      <c r="A1723" s="455"/>
      <c r="B1723" s="455"/>
      <c r="C1723" s="642"/>
    </row>
    <row r="1724" spans="1:3" s="454" customFormat="1" x14ac:dyDescent="0.2">
      <c r="A1724" s="455"/>
      <c r="B1724" s="455"/>
      <c r="C1724" s="642"/>
    </row>
    <row r="1725" spans="1:3" s="454" customFormat="1" x14ac:dyDescent="0.2">
      <c r="A1725" s="455"/>
      <c r="B1725" s="455"/>
      <c r="C1725" s="642"/>
    </row>
    <row r="1726" spans="1:3" s="454" customFormat="1" x14ac:dyDescent="0.2">
      <c r="A1726" s="455"/>
      <c r="B1726" s="455"/>
      <c r="C1726" s="642"/>
    </row>
    <row r="1727" spans="1:3" s="454" customFormat="1" x14ac:dyDescent="0.2">
      <c r="A1727" s="455"/>
      <c r="B1727" s="455"/>
      <c r="C1727" s="642"/>
    </row>
    <row r="1728" spans="1:3" s="454" customFormat="1" x14ac:dyDescent="0.2">
      <c r="A1728" s="455"/>
      <c r="B1728" s="455"/>
      <c r="C1728" s="642"/>
    </row>
    <row r="1729" spans="1:3" s="454" customFormat="1" x14ac:dyDescent="0.2">
      <c r="A1729" s="455"/>
      <c r="B1729" s="455"/>
      <c r="C1729" s="642"/>
    </row>
    <row r="1730" spans="1:3" s="454" customFormat="1" x14ac:dyDescent="0.2">
      <c r="A1730" s="455"/>
      <c r="B1730" s="455"/>
      <c r="C1730" s="642"/>
    </row>
    <row r="1731" spans="1:3" s="454" customFormat="1" x14ac:dyDescent="0.2">
      <c r="A1731" s="455"/>
      <c r="B1731" s="455"/>
      <c r="C1731" s="642"/>
    </row>
    <row r="1732" spans="1:3" s="454" customFormat="1" x14ac:dyDescent="0.2">
      <c r="A1732" s="455"/>
      <c r="B1732" s="455"/>
      <c r="C1732" s="642"/>
    </row>
    <row r="1733" spans="1:3" s="454" customFormat="1" x14ac:dyDescent="0.2">
      <c r="A1733" s="455"/>
      <c r="B1733" s="455"/>
      <c r="C1733" s="642"/>
    </row>
    <row r="1734" spans="1:3" s="454" customFormat="1" x14ac:dyDescent="0.2">
      <c r="A1734" s="455"/>
      <c r="B1734" s="455"/>
      <c r="C1734" s="642"/>
    </row>
    <row r="1735" spans="1:3" s="454" customFormat="1" x14ac:dyDescent="0.2">
      <c r="A1735" s="455"/>
      <c r="B1735" s="455"/>
      <c r="C1735" s="642"/>
    </row>
    <row r="1736" spans="1:3" s="454" customFormat="1" x14ac:dyDescent="0.2">
      <c r="A1736" s="455"/>
      <c r="B1736" s="455"/>
      <c r="C1736" s="642"/>
    </row>
    <row r="1737" spans="1:3" s="454" customFormat="1" x14ac:dyDescent="0.2">
      <c r="A1737" s="455"/>
      <c r="B1737" s="455"/>
      <c r="C1737" s="642"/>
    </row>
    <row r="1738" spans="1:3" s="454" customFormat="1" x14ac:dyDescent="0.2">
      <c r="A1738" s="455"/>
      <c r="B1738" s="455"/>
      <c r="C1738" s="642"/>
    </row>
    <row r="1739" spans="1:3" s="454" customFormat="1" x14ac:dyDescent="0.2">
      <c r="A1739" s="455"/>
      <c r="B1739" s="455"/>
      <c r="C1739" s="642"/>
    </row>
    <row r="1740" spans="1:3" s="454" customFormat="1" x14ac:dyDescent="0.2">
      <c r="A1740" s="455"/>
      <c r="B1740" s="455"/>
      <c r="C1740" s="642"/>
    </row>
    <row r="1741" spans="1:3" s="454" customFormat="1" x14ac:dyDescent="0.2">
      <c r="A1741" s="455"/>
      <c r="B1741" s="455"/>
      <c r="C1741" s="642"/>
    </row>
    <row r="1742" spans="1:3" s="454" customFormat="1" x14ac:dyDescent="0.2">
      <c r="A1742" s="455"/>
      <c r="B1742" s="455"/>
      <c r="C1742" s="642"/>
    </row>
    <row r="1743" spans="1:3" s="454" customFormat="1" x14ac:dyDescent="0.2">
      <c r="A1743" s="455"/>
      <c r="B1743" s="455"/>
      <c r="C1743" s="642"/>
    </row>
    <row r="1744" spans="1:3" s="454" customFormat="1" x14ac:dyDescent="0.2">
      <c r="A1744" s="455"/>
      <c r="B1744" s="455"/>
      <c r="C1744" s="642"/>
    </row>
    <row r="1745" spans="1:3" s="454" customFormat="1" x14ac:dyDescent="0.2">
      <c r="A1745" s="455"/>
      <c r="B1745" s="455"/>
      <c r="C1745" s="642"/>
    </row>
    <row r="1746" spans="1:3" s="454" customFormat="1" x14ac:dyDescent="0.2">
      <c r="A1746" s="455"/>
      <c r="B1746" s="455"/>
      <c r="C1746" s="642"/>
    </row>
    <row r="1747" spans="1:3" s="454" customFormat="1" x14ac:dyDescent="0.2">
      <c r="A1747" s="455"/>
      <c r="B1747" s="455"/>
      <c r="C1747" s="642"/>
    </row>
    <row r="1748" spans="1:3" s="454" customFormat="1" x14ac:dyDescent="0.2">
      <c r="A1748" s="455"/>
      <c r="B1748" s="455"/>
      <c r="C1748" s="642"/>
    </row>
    <row r="1749" spans="1:3" s="454" customFormat="1" x14ac:dyDescent="0.2">
      <c r="A1749" s="455"/>
      <c r="B1749" s="455"/>
      <c r="C1749" s="642"/>
    </row>
    <row r="1750" spans="1:3" s="454" customFormat="1" x14ac:dyDescent="0.2">
      <c r="A1750" s="455"/>
      <c r="B1750" s="455"/>
      <c r="C1750" s="642"/>
    </row>
    <row r="1751" spans="1:3" s="454" customFormat="1" x14ac:dyDescent="0.2">
      <c r="A1751" s="455"/>
      <c r="B1751" s="455"/>
      <c r="C1751" s="642"/>
    </row>
    <row r="1752" spans="1:3" s="454" customFormat="1" x14ac:dyDescent="0.2">
      <c r="A1752" s="455"/>
      <c r="B1752" s="455"/>
      <c r="C1752" s="642"/>
    </row>
    <row r="1753" spans="1:3" s="454" customFormat="1" x14ac:dyDescent="0.2">
      <c r="A1753" s="455"/>
      <c r="B1753" s="455"/>
      <c r="C1753" s="642"/>
    </row>
    <row r="1754" spans="1:3" s="454" customFormat="1" x14ac:dyDescent="0.2">
      <c r="A1754" s="455"/>
      <c r="B1754" s="455"/>
      <c r="C1754" s="642"/>
    </row>
    <row r="1755" spans="1:3" s="454" customFormat="1" x14ac:dyDescent="0.2">
      <c r="A1755" s="455"/>
      <c r="B1755" s="455"/>
      <c r="C1755" s="642"/>
    </row>
    <row r="1756" spans="1:3" s="454" customFormat="1" x14ac:dyDescent="0.2">
      <c r="A1756" s="455"/>
      <c r="B1756" s="455"/>
      <c r="C1756" s="642"/>
    </row>
    <row r="1757" spans="1:3" s="454" customFormat="1" x14ac:dyDescent="0.2">
      <c r="A1757" s="455"/>
      <c r="B1757" s="635"/>
      <c r="C1757" s="642"/>
    </row>
    <row r="1758" spans="1:3" s="454" customFormat="1" x14ac:dyDescent="0.2">
      <c r="A1758" s="455"/>
      <c r="B1758" s="455"/>
      <c r="C1758" s="642"/>
    </row>
    <row r="1759" spans="1:3" s="454" customFormat="1" x14ac:dyDescent="0.2">
      <c r="A1759" s="455"/>
      <c r="B1759" s="455"/>
      <c r="C1759" s="642"/>
    </row>
    <row r="1760" spans="1:3" s="454" customFormat="1" x14ac:dyDescent="0.2">
      <c r="A1760" s="455"/>
      <c r="B1760" s="455"/>
      <c r="C1760" s="642"/>
    </row>
    <row r="1761" spans="1:3" s="454" customFormat="1" x14ac:dyDescent="0.2">
      <c r="A1761" s="455"/>
      <c r="B1761" s="635"/>
      <c r="C1761" s="642"/>
    </row>
    <row r="1762" spans="1:3" s="454" customFormat="1" x14ac:dyDescent="0.2">
      <c r="A1762" s="455"/>
      <c r="B1762" s="455"/>
      <c r="C1762" s="642"/>
    </row>
    <row r="1763" spans="1:3" s="454" customFormat="1" x14ac:dyDescent="0.2">
      <c r="A1763" s="455"/>
      <c r="B1763" s="455"/>
      <c r="C1763" s="642"/>
    </row>
    <row r="1764" spans="1:3" s="454" customFormat="1" x14ac:dyDescent="0.2">
      <c r="A1764" s="455"/>
      <c r="B1764" s="455"/>
      <c r="C1764" s="642"/>
    </row>
    <row r="1765" spans="1:3" s="454" customFormat="1" x14ac:dyDescent="0.2">
      <c r="A1765" s="455"/>
      <c r="B1765" s="455"/>
      <c r="C1765" s="642"/>
    </row>
    <row r="1766" spans="1:3" s="454" customFormat="1" x14ac:dyDescent="0.2">
      <c r="A1766" s="455"/>
      <c r="B1766" s="455"/>
      <c r="C1766" s="642"/>
    </row>
    <row r="1767" spans="1:3" s="454" customFormat="1" x14ac:dyDescent="0.2">
      <c r="A1767" s="455"/>
      <c r="B1767" s="455"/>
      <c r="C1767" s="642"/>
    </row>
    <row r="1768" spans="1:3" s="454" customFormat="1" x14ac:dyDescent="0.2">
      <c r="A1768" s="482"/>
      <c r="B1768" s="482"/>
      <c r="C1768" s="643"/>
    </row>
    <row r="1769" spans="1:3" s="454" customFormat="1" x14ac:dyDescent="0.2">
      <c r="A1769" s="482"/>
      <c r="B1769" s="482"/>
      <c r="C1769" s="643"/>
    </row>
    <row r="1770" spans="1:3" s="454" customFormat="1" x14ac:dyDescent="0.2">
      <c r="A1770" s="482"/>
      <c r="B1770" s="482"/>
      <c r="C1770" s="643"/>
    </row>
    <row r="1771" spans="1:3" s="454" customFormat="1" x14ac:dyDescent="0.2">
      <c r="A1771" s="482"/>
      <c r="B1771" s="482"/>
      <c r="C1771" s="643"/>
    </row>
    <row r="1772" spans="1:3" s="454" customFormat="1" x14ac:dyDescent="0.2">
      <c r="A1772" s="455"/>
      <c r="B1772" s="455"/>
      <c r="C1772" s="642"/>
    </row>
    <row r="1773" spans="1:3" s="454" customFormat="1" x14ac:dyDescent="0.2">
      <c r="A1773" s="455"/>
      <c r="B1773" s="455"/>
      <c r="C1773" s="642"/>
    </row>
    <row r="1774" spans="1:3" s="454" customFormat="1" x14ac:dyDescent="0.2">
      <c r="A1774" s="455"/>
      <c r="B1774" s="455"/>
      <c r="C1774" s="642"/>
    </row>
    <row r="1775" spans="1:3" s="454" customFormat="1" x14ac:dyDescent="0.2">
      <c r="A1775" s="455"/>
      <c r="B1775" s="635"/>
      <c r="C1775" s="642"/>
    </row>
    <row r="1776" spans="1:3" s="454" customFormat="1" x14ac:dyDescent="0.2">
      <c r="A1776" s="455"/>
      <c r="B1776" s="455"/>
      <c r="C1776" s="642"/>
    </row>
    <row r="1777" spans="1:3" s="454" customFormat="1" x14ac:dyDescent="0.2">
      <c r="A1777" s="455"/>
      <c r="B1777" s="455"/>
      <c r="C1777" s="642"/>
    </row>
    <row r="1778" spans="1:3" s="454" customFormat="1" x14ac:dyDescent="0.2">
      <c r="A1778" s="455"/>
      <c r="B1778" s="455"/>
      <c r="C1778" s="642"/>
    </row>
    <row r="1779" spans="1:3" s="454" customFormat="1" x14ac:dyDescent="0.2">
      <c r="A1779" s="455"/>
      <c r="B1779" s="455"/>
      <c r="C1779" s="642"/>
    </row>
    <row r="1780" spans="1:3" s="454" customFormat="1" x14ac:dyDescent="0.2">
      <c r="A1780" s="455"/>
      <c r="B1780" s="455"/>
      <c r="C1780" s="642"/>
    </row>
    <row r="1781" spans="1:3" s="454" customFormat="1" x14ac:dyDescent="0.2">
      <c r="A1781" s="455"/>
      <c r="B1781" s="455"/>
      <c r="C1781" s="642"/>
    </row>
    <row r="1782" spans="1:3" s="454" customFormat="1" x14ac:dyDescent="0.2">
      <c r="A1782" s="455"/>
      <c r="B1782" s="455"/>
      <c r="C1782" s="642"/>
    </row>
    <row r="1783" spans="1:3" s="454" customFormat="1" x14ac:dyDescent="0.2">
      <c r="A1783" s="455"/>
      <c r="B1783" s="455"/>
      <c r="C1783" s="642"/>
    </row>
    <row r="1784" spans="1:3" s="454" customFormat="1" x14ac:dyDescent="0.2">
      <c r="A1784" s="455"/>
      <c r="B1784" s="635"/>
      <c r="C1784" s="642"/>
    </row>
    <row r="1785" spans="1:3" s="454" customFormat="1" x14ac:dyDescent="0.2">
      <c r="A1785" s="455"/>
      <c r="B1785" s="455"/>
      <c r="C1785" s="642"/>
    </row>
    <row r="1786" spans="1:3" s="454" customFormat="1" x14ac:dyDescent="0.2">
      <c r="A1786" s="455"/>
      <c r="B1786" s="455"/>
      <c r="C1786" s="642"/>
    </row>
    <row r="1787" spans="1:3" s="454" customFormat="1" x14ac:dyDescent="0.2">
      <c r="A1787" s="455"/>
      <c r="B1787" s="455"/>
      <c r="C1787" s="642"/>
    </row>
    <row r="1788" spans="1:3" s="454" customFormat="1" x14ac:dyDescent="0.2">
      <c r="A1788" s="455"/>
      <c r="B1788" s="455"/>
      <c r="C1788" s="642"/>
    </row>
    <row r="1789" spans="1:3" s="454" customFormat="1" x14ac:dyDescent="0.2">
      <c r="A1789" s="455"/>
      <c r="B1789" s="455"/>
      <c r="C1789" s="642"/>
    </row>
    <row r="1790" spans="1:3" s="454" customFormat="1" x14ac:dyDescent="0.2">
      <c r="A1790" s="455"/>
      <c r="B1790" s="455"/>
      <c r="C1790" s="642"/>
    </row>
    <row r="1791" spans="1:3" s="454" customFormat="1" x14ac:dyDescent="0.2">
      <c r="A1791" s="455"/>
      <c r="B1791" s="455"/>
      <c r="C1791" s="642"/>
    </row>
    <row r="1792" spans="1:3" s="454" customFormat="1" x14ac:dyDescent="0.2">
      <c r="A1792" s="455"/>
      <c r="B1792" s="455"/>
      <c r="C1792" s="642"/>
    </row>
    <row r="1793" spans="1:3" s="454" customFormat="1" x14ac:dyDescent="0.2">
      <c r="A1793" s="455"/>
      <c r="B1793" s="455"/>
      <c r="C1793" s="642"/>
    </row>
    <row r="1794" spans="1:3" s="454" customFormat="1" x14ac:dyDescent="0.2">
      <c r="A1794" s="455"/>
      <c r="B1794" s="455"/>
      <c r="C1794" s="642"/>
    </row>
    <row r="1795" spans="1:3" s="454" customFormat="1" x14ac:dyDescent="0.2">
      <c r="A1795" s="455"/>
      <c r="B1795" s="455"/>
      <c r="C1795" s="642"/>
    </row>
    <row r="1796" spans="1:3" s="454" customFormat="1" x14ac:dyDescent="0.2">
      <c r="A1796" s="455"/>
      <c r="B1796" s="455"/>
      <c r="C1796" s="642"/>
    </row>
    <row r="1797" spans="1:3" s="454" customFormat="1" x14ac:dyDescent="0.2">
      <c r="A1797" s="455"/>
      <c r="B1797" s="455"/>
      <c r="C1797" s="642"/>
    </row>
    <row r="1798" spans="1:3" s="454" customFormat="1" x14ac:dyDescent="0.2">
      <c r="A1798" s="455"/>
      <c r="B1798" s="455"/>
      <c r="C1798" s="642"/>
    </row>
    <row r="1799" spans="1:3" s="454" customFormat="1" x14ac:dyDescent="0.2">
      <c r="A1799" s="455"/>
      <c r="B1799" s="455"/>
      <c r="C1799" s="642"/>
    </row>
    <row r="1800" spans="1:3" s="454" customFormat="1" x14ac:dyDescent="0.2">
      <c r="A1800" s="455"/>
      <c r="B1800" s="455"/>
      <c r="C1800" s="642"/>
    </row>
    <row r="1801" spans="1:3" s="454" customFormat="1" x14ac:dyDescent="0.2">
      <c r="A1801" s="482"/>
      <c r="B1801" s="482"/>
      <c r="C1801" s="643"/>
    </row>
    <row r="1802" spans="1:3" s="454" customFormat="1" x14ac:dyDescent="0.2">
      <c r="A1802" s="455"/>
      <c r="B1802" s="455"/>
      <c r="C1802" s="642"/>
    </row>
    <row r="1803" spans="1:3" s="454" customFormat="1" x14ac:dyDescent="0.2">
      <c r="A1803" s="455"/>
      <c r="B1803" s="455"/>
      <c r="C1803" s="642"/>
    </row>
    <row r="1804" spans="1:3" s="454" customFormat="1" x14ac:dyDescent="0.2">
      <c r="A1804" s="455"/>
      <c r="B1804" s="455"/>
      <c r="C1804" s="642"/>
    </row>
    <row r="1805" spans="1:3" s="454" customFormat="1" x14ac:dyDescent="0.2">
      <c r="A1805" s="455"/>
      <c r="B1805" s="455"/>
      <c r="C1805" s="642"/>
    </row>
    <row r="1806" spans="1:3" s="454" customFormat="1" x14ac:dyDescent="0.2">
      <c r="A1806" s="455"/>
      <c r="B1806" s="455"/>
      <c r="C1806" s="642"/>
    </row>
    <row r="1807" spans="1:3" s="454" customFormat="1" x14ac:dyDescent="0.2">
      <c r="A1807" s="455"/>
      <c r="B1807" s="455"/>
      <c r="C1807" s="642"/>
    </row>
    <row r="1808" spans="1:3" s="454" customFormat="1" x14ac:dyDescent="0.2">
      <c r="A1808" s="455"/>
      <c r="B1808" s="455"/>
      <c r="C1808" s="642"/>
    </row>
    <row r="1809" spans="1:3" s="454" customFormat="1" x14ac:dyDescent="0.2">
      <c r="A1809" s="455"/>
      <c r="B1809" s="455"/>
      <c r="C1809" s="642"/>
    </row>
    <row r="1810" spans="1:3" s="454" customFormat="1" x14ac:dyDescent="0.2">
      <c r="A1810" s="482"/>
      <c r="B1810" s="482"/>
      <c r="C1810" s="643"/>
    </row>
    <row r="1811" spans="1:3" s="454" customFormat="1" x14ac:dyDescent="0.2">
      <c r="A1811" s="455"/>
      <c r="B1811" s="455"/>
      <c r="C1811" s="642"/>
    </row>
    <row r="1812" spans="1:3" s="454" customFormat="1" x14ac:dyDescent="0.2">
      <c r="A1812" s="455"/>
      <c r="B1812" s="455"/>
      <c r="C1812" s="642"/>
    </row>
    <row r="1813" spans="1:3" s="454" customFormat="1" x14ac:dyDescent="0.2">
      <c r="A1813" s="455"/>
      <c r="B1813" s="455"/>
      <c r="C1813" s="642"/>
    </row>
    <row r="1814" spans="1:3" s="454" customFormat="1" x14ac:dyDescent="0.2">
      <c r="A1814" s="455"/>
      <c r="B1814" s="455"/>
      <c r="C1814" s="642"/>
    </row>
    <row r="1815" spans="1:3" s="454" customFormat="1" x14ac:dyDescent="0.2">
      <c r="A1815" s="482"/>
      <c r="B1815" s="482"/>
      <c r="C1815" s="643"/>
    </row>
    <row r="1816" spans="1:3" s="454" customFormat="1" x14ac:dyDescent="0.2">
      <c r="A1816" s="455"/>
      <c r="B1816" s="455"/>
      <c r="C1816" s="642"/>
    </row>
    <row r="1817" spans="1:3" s="454" customFormat="1" x14ac:dyDescent="0.2">
      <c r="A1817" s="455"/>
      <c r="B1817" s="455"/>
      <c r="C1817" s="642"/>
    </row>
    <row r="1818" spans="1:3" s="454" customFormat="1" x14ac:dyDescent="0.2">
      <c r="A1818" s="455"/>
      <c r="B1818" s="455"/>
      <c r="C1818" s="642"/>
    </row>
    <row r="1819" spans="1:3" s="454" customFormat="1" x14ac:dyDescent="0.2">
      <c r="A1819" s="455"/>
      <c r="B1819" s="455"/>
      <c r="C1819" s="642"/>
    </row>
    <row r="1820" spans="1:3" s="454" customFormat="1" x14ac:dyDescent="0.2">
      <c r="A1820" s="455"/>
      <c r="B1820" s="455"/>
      <c r="C1820" s="642"/>
    </row>
    <row r="1821" spans="1:3" s="454" customFormat="1" x14ac:dyDescent="0.2">
      <c r="A1821" s="455"/>
      <c r="B1821" s="455"/>
      <c r="C1821" s="642"/>
    </row>
    <row r="1822" spans="1:3" s="454" customFormat="1" x14ac:dyDescent="0.2">
      <c r="A1822" s="455"/>
      <c r="B1822" s="455"/>
      <c r="C1822" s="642"/>
    </row>
    <row r="1823" spans="1:3" s="454" customFormat="1" x14ac:dyDescent="0.2">
      <c r="A1823" s="455"/>
      <c r="B1823" s="455"/>
      <c r="C1823" s="642"/>
    </row>
    <row r="1824" spans="1:3" s="454" customFormat="1" x14ac:dyDescent="0.2">
      <c r="A1824" s="455"/>
      <c r="B1824" s="455"/>
      <c r="C1824" s="642"/>
    </row>
    <row r="1825" spans="1:3" s="454" customFormat="1" x14ac:dyDescent="0.2">
      <c r="A1825" s="455"/>
      <c r="B1825" s="455"/>
      <c r="C1825" s="642"/>
    </row>
    <row r="1826" spans="1:3" s="454" customFormat="1" x14ac:dyDescent="0.2">
      <c r="A1826" s="455"/>
      <c r="B1826" s="455"/>
      <c r="C1826" s="642"/>
    </row>
    <row r="1827" spans="1:3" s="454" customFormat="1" x14ac:dyDescent="0.2">
      <c r="A1827" s="455"/>
      <c r="B1827" s="455"/>
      <c r="C1827" s="642"/>
    </row>
    <row r="1828" spans="1:3" s="454" customFormat="1" x14ac:dyDescent="0.2">
      <c r="A1828" s="455"/>
      <c r="B1828" s="455"/>
      <c r="C1828" s="642"/>
    </row>
    <row r="1829" spans="1:3" s="454" customFormat="1" x14ac:dyDescent="0.2">
      <c r="A1829" s="455"/>
      <c r="B1829" s="455"/>
      <c r="C1829" s="642"/>
    </row>
    <row r="1830" spans="1:3" s="454" customFormat="1" x14ac:dyDescent="0.2">
      <c r="A1830" s="455"/>
      <c r="B1830" s="455"/>
      <c r="C1830" s="642"/>
    </row>
    <row r="1831" spans="1:3" s="454" customFormat="1" x14ac:dyDescent="0.2">
      <c r="A1831" s="455"/>
      <c r="B1831" s="455"/>
      <c r="C1831" s="642"/>
    </row>
    <row r="1832" spans="1:3" s="454" customFormat="1" x14ac:dyDescent="0.2">
      <c r="A1832" s="455"/>
      <c r="B1832" s="455"/>
      <c r="C1832" s="642"/>
    </row>
    <row r="1833" spans="1:3" s="454" customFormat="1" x14ac:dyDescent="0.2">
      <c r="A1833" s="455"/>
      <c r="B1833" s="455"/>
      <c r="C1833" s="642"/>
    </row>
    <row r="1834" spans="1:3" s="454" customFormat="1" x14ac:dyDescent="0.2">
      <c r="A1834" s="455"/>
      <c r="B1834" s="455"/>
      <c r="C1834" s="642"/>
    </row>
    <row r="1835" spans="1:3" s="454" customFormat="1" x14ac:dyDescent="0.2">
      <c r="A1835" s="455"/>
      <c r="B1835" s="455"/>
      <c r="C1835" s="642"/>
    </row>
    <row r="1836" spans="1:3" s="454" customFormat="1" x14ac:dyDescent="0.2">
      <c r="A1836" s="455"/>
      <c r="B1836" s="455"/>
      <c r="C1836" s="642"/>
    </row>
    <row r="1837" spans="1:3" s="454" customFormat="1" x14ac:dyDescent="0.2">
      <c r="A1837" s="455"/>
      <c r="B1837" s="455"/>
      <c r="C1837" s="642"/>
    </row>
    <row r="1838" spans="1:3" s="454" customFormat="1" x14ac:dyDescent="0.2">
      <c r="A1838" s="455"/>
      <c r="B1838" s="455"/>
      <c r="C1838" s="642"/>
    </row>
    <row r="1839" spans="1:3" s="454" customFormat="1" x14ac:dyDescent="0.2">
      <c r="A1839" s="455"/>
      <c r="B1839" s="455"/>
      <c r="C1839" s="642"/>
    </row>
    <row r="1840" spans="1:3" s="454" customFormat="1" x14ac:dyDescent="0.2">
      <c r="A1840" s="455"/>
      <c r="B1840" s="455"/>
      <c r="C1840" s="642"/>
    </row>
    <row r="1841" spans="1:3" s="454" customFormat="1" x14ac:dyDescent="0.2">
      <c r="A1841" s="455"/>
      <c r="B1841" s="455"/>
      <c r="C1841" s="642"/>
    </row>
    <row r="1842" spans="1:3" s="454" customFormat="1" x14ac:dyDescent="0.2">
      <c r="A1842" s="455"/>
      <c r="B1842" s="455"/>
      <c r="C1842" s="642"/>
    </row>
    <row r="1843" spans="1:3" s="454" customFormat="1" x14ac:dyDescent="0.2">
      <c r="A1843" s="455"/>
      <c r="B1843" s="455"/>
      <c r="C1843" s="642"/>
    </row>
    <row r="1844" spans="1:3" s="454" customFormat="1" x14ac:dyDescent="0.2">
      <c r="A1844" s="455"/>
      <c r="B1844" s="455"/>
      <c r="C1844" s="642"/>
    </row>
    <row r="1845" spans="1:3" s="454" customFormat="1" x14ac:dyDescent="0.2">
      <c r="A1845" s="455"/>
      <c r="B1845" s="455"/>
      <c r="C1845" s="642"/>
    </row>
    <row r="1846" spans="1:3" s="454" customFormat="1" x14ac:dyDescent="0.2">
      <c r="A1846" s="455"/>
      <c r="B1846" s="455"/>
      <c r="C1846" s="642"/>
    </row>
    <row r="1847" spans="1:3" s="454" customFormat="1" x14ac:dyDescent="0.2">
      <c r="A1847" s="455"/>
      <c r="B1847" s="455"/>
      <c r="C1847" s="642"/>
    </row>
    <row r="1848" spans="1:3" s="454" customFormat="1" x14ac:dyDescent="0.2">
      <c r="A1848" s="455"/>
      <c r="B1848" s="455"/>
      <c r="C1848" s="642"/>
    </row>
    <row r="1849" spans="1:3" s="454" customFormat="1" x14ac:dyDescent="0.2">
      <c r="A1849" s="455"/>
      <c r="B1849" s="455"/>
      <c r="C1849" s="642"/>
    </row>
    <row r="1850" spans="1:3" s="454" customFormat="1" x14ac:dyDescent="0.2">
      <c r="A1850" s="455"/>
      <c r="B1850" s="455"/>
      <c r="C1850" s="642"/>
    </row>
    <row r="1851" spans="1:3" s="454" customFormat="1" x14ac:dyDescent="0.2">
      <c r="A1851" s="455"/>
      <c r="B1851" s="455"/>
      <c r="C1851" s="642"/>
    </row>
    <row r="1852" spans="1:3" s="454" customFormat="1" x14ac:dyDescent="0.2">
      <c r="A1852" s="455"/>
      <c r="B1852" s="455"/>
      <c r="C1852" s="642"/>
    </row>
    <row r="1853" spans="1:3" s="454" customFormat="1" x14ac:dyDescent="0.2">
      <c r="A1853" s="455"/>
      <c r="B1853" s="455"/>
      <c r="C1853" s="642"/>
    </row>
    <row r="1854" spans="1:3" s="454" customFormat="1" x14ac:dyDescent="0.2">
      <c r="A1854" s="455"/>
      <c r="B1854" s="455"/>
      <c r="C1854" s="642"/>
    </row>
    <row r="1855" spans="1:3" s="454" customFormat="1" x14ac:dyDescent="0.2">
      <c r="A1855" s="455"/>
      <c r="B1855" s="455"/>
      <c r="C1855" s="642"/>
    </row>
    <row r="1856" spans="1:3" s="454" customFormat="1" x14ac:dyDescent="0.2">
      <c r="A1856" s="455"/>
      <c r="B1856" s="455"/>
      <c r="C1856" s="642"/>
    </row>
    <row r="1857" spans="1:3" s="454" customFormat="1" x14ac:dyDescent="0.2">
      <c r="A1857" s="455"/>
      <c r="B1857" s="455"/>
      <c r="C1857" s="642"/>
    </row>
    <row r="1858" spans="1:3" s="454" customFormat="1" x14ac:dyDescent="0.2">
      <c r="A1858" s="455"/>
      <c r="B1858" s="455"/>
      <c r="C1858" s="642"/>
    </row>
    <row r="1859" spans="1:3" s="454" customFormat="1" x14ac:dyDescent="0.2">
      <c r="A1859" s="455"/>
      <c r="B1859" s="455"/>
      <c r="C1859" s="642"/>
    </row>
    <row r="1860" spans="1:3" s="454" customFormat="1" x14ac:dyDescent="0.2">
      <c r="A1860" s="455"/>
      <c r="B1860" s="455"/>
      <c r="C1860" s="642"/>
    </row>
    <row r="1861" spans="1:3" s="454" customFormat="1" x14ac:dyDescent="0.2">
      <c r="A1861" s="455"/>
      <c r="B1861" s="455"/>
      <c r="C1861" s="642"/>
    </row>
    <row r="1862" spans="1:3" s="454" customFormat="1" x14ac:dyDescent="0.2">
      <c r="A1862" s="455"/>
      <c r="B1862" s="455"/>
      <c r="C1862" s="642"/>
    </row>
    <row r="1863" spans="1:3" s="454" customFormat="1" x14ac:dyDescent="0.2">
      <c r="A1863" s="455"/>
      <c r="B1863" s="455"/>
      <c r="C1863" s="642"/>
    </row>
    <row r="1864" spans="1:3" s="454" customFormat="1" x14ac:dyDescent="0.2">
      <c r="A1864" s="455"/>
      <c r="B1864" s="455"/>
      <c r="C1864" s="642"/>
    </row>
    <row r="1865" spans="1:3" s="454" customFormat="1" x14ac:dyDescent="0.2">
      <c r="A1865" s="455"/>
      <c r="B1865" s="455"/>
      <c r="C1865" s="642"/>
    </row>
    <row r="1866" spans="1:3" s="454" customFormat="1" x14ac:dyDescent="0.2">
      <c r="A1866" s="455"/>
      <c r="B1866" s="455"/>
      <c r="C1866" s="642"/>
    </row>
    <row r="1867" spans="1:3" s="454" customFormat="1" x14ac:dyDescent="0.2">
      <c r="A1867" s="455"/>
      <c r="B1867" s="455"/>
      <c r="C1867" s="642"/>
    </row>
    <row r="1868" spans="1:3" s="454" customFormat="1" x14ac:dyDescent="0.2">
      <c r="A1868" s="455"/>
      <c r="B1868" s="455"/>
      <c r="C1868" s="642"/>
    </row>
    <row r="1869" spans="1:3" s="454" customFormat="1" x14ac:dyDescent="0.2">
      <c r="A1869" s="455"/>
      <c r="B1869" s="455"/>
      <c r="C1869" s="642"/>
    </row>
    <row r="1870" spans="1:3" s="454" customFormat="1" x14ac:dyDescent="0.2">
      <c r="A1870" s="482"/>
      <c r="B1870" s="482"/>
      <c r="C1870" s="643"/>
    </row>
    <row r="1871" spans="1:3" s="454" customFormat="1" x14ac:dyDescent="0.2">
      <c r="A1871" s="455"/>
      <c r="B1871" s="455"/>
      <c r="C1871" s="642"/>
    </row>
    <row r="1872" spans="1:3" s="454" customFormat="1" x14ac:dyDescent="0.2">
      <c r="A1872" s="455"/>
      <c r="B1872" s="455"/>
      <c r="C1872" s="642"/>
    </row>
    <row r="1873" spans="1:3" s="454" customFormat="1" x14ac:dyDescent="0.2">
      <c r="A1873" s="482"/>
      <c r="B1873" s="482"/>
      <c r="C1873" s="643"/>
    </row>
    <row r="1874" spans="1:3" s="454" customFormat="1" x14ac:dyDescent="0.2">
      <c r="A1874" s="455"/>
      <c r="B1874" s="455"/>
      <c r="C1874" s="642"/>
    </row>
    <row r="1875" spans="1:3" s="454" customFormat="1" x14ac:dyDescent="0.2">
      <c r="A1875" s="482"/>
      <c r="B1875" s="482"/>
      <c r="C1875" s="643"/>
    </row>
    <row r="1876" spans="1:3" s="454" customFormat="1" x14ac:dyDescent="0.2">
      <c r="A1876" s="455"/>
      <c r="B1876" s="455"/>
      <c r="C1876" s="642"/>
    </row>
    <row r="1877" spans="1:3" s="454" customFormat="1" x14ac:dyDescent="0.2">
      <c r="A1877" s="482"/>
      <c r="B1877" s="482"/>
      <c r="C1877" s="643"/>
    </row>
    <row r="1878" spans="1:3" s="454" customFormat="1" x14ac:dyDescent="0.2">
      <c r="A1878" s="455"/>
      <c r="B1878" s="455"/>
      <c r="C1878" s="642"/>
    </row>
    <row r="1879" spans="1:3" s="454" customFormat="1" x14ac:dyDescent="0.2">
      <c r="A1879" s="482"/>
      <c r="B1879" s="482"/>
      <c r="C1879" s="643"/>
    </row>
    <row r="1880" spans="1:3" s="454" customFormat="1" x14ac:dyDescent="0.2">
      <c r="A1880" s="455"/>
      <c r="B1880" s="455"/>
      <c r="C1880" s="642"/>
    </row>
    <row r="1881" spans="1:3" s="454" customFormat="1" x14ac:dyDescent="0.2">
      <c r="A1881" s="455"/>
      <c r="B1881" s="455"/>
      <c r="C1881" s="642"/>
    </row>
    <row r="1882" spans="1:3" s="454" customFormat="1" x14ac:dyDescent="0.2">
      <c r="A1882" s="455"/>
      <c r="B1882" s="455"/>
      <c r="C1882" s="642"/>
    </row>
    <row r="1883" spans="1:3" s="454" customFormat="1" x14ac:dyDescent="0.2">
      <c r="A1883" s="455"/>
      <c r="B1883" s="455"/>
      <c r="C1883" s="642"/>
    </row>
    <row r="1884" spans="1:3" s="454" customFormat="1" x14ac:dyDescent="0.2">
      <c r="A1884" s="455"/>
      <c r="B1884" s="455"/>
      <c r="C1884" s="642"/>
    </row>
    <row r="1885" spans="1:3" s="454" customFormat="1" x14ac:dyDescent="0.2">
      <c r="A1885" s="482"/>
      <c r="B1885" s="482"/>
      <c r="C1885" s="643"/>
    </row>
    <row r="1886" spans="1:3" s="454" customFormat="1" x14ac:dyDescent="0.2">
      <c r="A1886" s="455"/>
      <c r="B1886" s="455"/>
      <c r="C1886" s="642"/>
    </row>
    <row r="1887" spans="1:3" s="454" customFormat="1" x14ac:dyDescent="0.2">
      <c r="A1887" s="455"/>
      <c r="B1887" s="455"/>
      <c r="C1887" s="642"/>
    </row>
    <row r="1888" spans="1:3" s="454" customFormat="1" x14ac:dyDescent="0.2">
      <c r="A1888" s="455"/>
      <c r="B1888" s="455"/>
      <c r="C1888" s="642"/>
    </row>
    <row r="1889" spans="1:3" s="454" customFormat="1" x14ac:dyDescent="0.2">
      <c r="A1889" s="455"/>
      <c r="B1889" s="455"/>
      <c r="C1889" s="642"/>
    </row>
    <row r="1890" spans="1:3" s="454" customFormat="1" x14ac:dyDescent="0.2">
      <c r="A1890" s="455"/>
      <c r="B1890" s="455"/>
      <c r="C1890" s="642"/>
    </row>
    <row r="1891" spans="1:3" s="454" customFormat="1" x14ac:dyDescent="0.2">
      <c r="A1891" s="455"/>
      <c r="B1891" s="455"/>
      <c r="C1891" s="642"/>
    </row>
    <row r="1892" spans="1:3" s="454" customFormat="1" x14ac:dyDescent="0.2">
      <c r="A1892" s="455"/>
      <c r="B1892" s="455"/>
      <c r="C1892" s="642"/>
    </row>
    <row r="1893" spans="1:3" s="454" customFormat="1" x14ac:dyDescent="0.2">
      <c r="A1893" s="455"/>
      <c r="B1893" s="455"/>
      <c r="C1893" s="642"/>
    </row>
    <row r="1894" spans="1:3" s="454" customFormat="1" x14ac:dyDescent="0.2">
      <c r="A1894" s="455"/>
      <c r="B1894" s="455"/>
      <c r="C1894" s="642"/>
    </row>
    <row r="1895" spans="1:3" s="454" customFormat="1" x14ac:dyDescent="0.2">
      <c r="A1895" s="455"/>
      <c r="B1895" s="455"/>
      <c r="C1895" s="642"/>
    </row>
    <row r="1896" spans="1:3" s="454" customFormat="1" x14ac:dyDescent="0.2">
      <c r="A1896" s="455"/>
      <c r="B1896" s="455"/>
      <c r="C1896" s="642"/>
    </row>
    <row r="1897" spans="1:3" s="454" customFormat="1" x14ac:dyDescent="0.2">
      <c r="A1897" s="455"/>
      <c r="B1897" s="455"/>
      <c r="C1897" s="642"/>
    </row>
    <row r="1898" spans="1:3" s="454" customFormat="1" x14ac:dyDescent="0.2">
      <c r="A1898" s="455"/>
      <c r="B1898" s="455"/>
      <c r="C1898" s="642"/>
    </row>
    <row r="1899" spans="1:3" s="454" customFormat="1" x14ac:dyDescent="0.2">
      <c r="A1899" s="455"/>
      <c r="B1899" s="455"/>
      <c r="C1899" s="642"/>
    </row>
    <row r="1900" spans="1:3" s="454" customFormat="1" x14ac:dyDescent="0.2">
      <c r="A1900" s="455"/>
      <c r="B1900" s="455"/>
      <c r="C1900" s="642"/>
    </row>
    <row r="1901" spans="1:3" s="454" customFormat="1" x14ac:dyDescent="0.2">
      <c r="A1901" s="455"/>
      <c r="B1901" s="455"/>
      <c r="C1901" s="642"/>
    </row>
    <row r="1902" spans="1:3" s="454" customFormat="1" x14ac:dyDescent="0.2">
      <c r="A1902" s="455"/>
      <c r="B1902" s="455"/>
      <c r="C1902" s="642"/>
    </row>
    <row r="1903" spans="1:3" s="454" customFormat="1" x14ac:dyDescent="0.2">
      <c r="A1903" s="482"/>
      <c r="B1903" s="482"/>
      <c r="C1903" s="643"/>
    </row>
    <row r="1904" spans="1:3" s="454" customFormat="1" x14ac:dyDescent="0.2">
      <c r="A1904" s="482"/>
      <c r="B1904" s="482"/>
      <c r="C1904" s="643"/>
    </row>
    <row r="1905" spans="1:3" s="454" customFormat="1" x14ac:dyDescent="0.2">
      <c r="A1905" s="482"/>
      <c r="B1905" s="482"/>
      <c r="C1905" s="643"/>
    </row>
    <row r="1906" spans="1:3" s="454" customFormat="1" x14ac:dyDescent="0.2">
      <c r="A1906" s="455"/>
      <c r="B1906" s="455"/>
      <c r="C1906" s="642"/>
    </row>
    <row r="1907" spans="1:3" s="454" customFormat="1" x14ac:dyDescent="0.2">
      <c r="A1907" s="455"/>
      <c r="B1907" s="455"/>
      <c r="C1907" s="642"/>
    </row>
    <row r="1908" spans="1:3" s="454" customFormat="1" x14ac:dyDescent="0.2">
      <c r="A1908" s="455"/>
      <c r="B1908" s="455"/>
      <c r="C1908" s="642"/>
    </row>
    <row r="1909" spans="1:3" s="454" customFormat="1" x14ac:dyDescent="0.2">
      <c r="A1909" s="455"/>
      <c r="B1909" s="455"/>
      <c r="C1909" s="642"/>
    </row>
    <row r="1910" spans="1:3" s="454" customFormat="1" x14ac:dyDescent="0.2">
      <c r="A1910" s="455"/>
      <c r="B1910" s="455"/>
      <c r="C1910" s="642"/>
    </row>
    <row r="1911" spans="1:3" s="454" customFormat="1" x14ac:dyDescent="0.2">
      <c r="A1911" s="455"/>
      <c r="B1911" s="455"/>
      <c r="C1911" s="642"/>
    </row>
    <row r="1912" spans="1:3" s="454" customFormat="1" x14ac:dyDescent="0.2">
      <c r="A1912" s="455"/>
      <c r="B1912" s="455"/>
      <c r="C1912" s="642"/>
    </row>
    <row r="1913" spans="1:3" s="454" customFormat="1" x14ac:dyDescent="0.2">
      <c r="A1913" s="455"/>
      <c r="B1913" s="455"/>
      <c r="C1913" s="642"/>
    </row>
    <row r="1914" spans="1:3" s="454" customFormat="1" x14ac:dyDescent="0.2">
      <c r="A1914" s="455"/>
      <c r="B1914" s="455"/>
      <c r="C1914" s="642"/>
    </row>
    <row r="1915" spans="1:3" s="454" customFormat="1" x14ac:dyDescent="0.2">
      <c r="A1915" s="455"/>
      <c r="B1915" s="635"/>
      <c r="C1915" s="642"/>
    </row>
    <row r="1916" spans="1:3" s="454" customFormat="1" x14ac:dyDescent="0.2">
      <c r="A1916" s="455"/>
      <c r="B1916" s="455"/>
      <c r="C1916" s="642"/>
    </row>
    <row r="1917" spans="1:3" s="454" customFormat="1" x14ac:dyDescent="0.2">
      <c r="A1917" s="455"/>
      <c r="B1917" s="455"/>
      <c r="C1917" s="642"/>
    </row>
    <row r="1918" spans="1:3" s="454" customFormat="1" x14ac:dyDescent="0.2">
      <c r="A1918" s="455"/>
      <c r="B1918" s="455"/>
      <c r="C1918" s="642"/>
    </row>
    <row r="1919" spans="1:3" s="454" customFormat="1" x14ac:dyDescent="0.2">
      <c r="A1919" s="455"/>
      <c r="B1919" s="455"/>
      <c r="C1919" s="642"/>
    </row>
    <row r="1920" spans="1:3" s="454" customFormat="1" x14ac:dyDescent="0.2">
      <c r="A1920" s="455"/>
      <c r="B1920" s="455"/>
      <c r="C1920" s="642"/>
    </row>
    <row r="1921" spans="1:3" s="454" customFormat="1" x14ac:dyDescent="0.2">
      <c r="A1921" s="455"/>
      <c r="B1921" s="635"/>
      <c r="C1921" s="642"/>
    </row>
    <row r="1922" spans="1:3" s="454" customFormat="1" x14ac:dyDescent="0.2">
      <c r="A1922" s="455"/>
      <c r="B1922" s="455"/>
      <c r="C1922" s="642"/>
    </row>
    <row r="1923" spans="1:3" s="454" customFormat="1" x14ac:dyDescent="0.2">
      <c r="A1923" s="455"/>
      <c r="B1923" s="455"/>
      <c r="C1923" s="642"/>
    </row>
    <row r="1924" spans="1:3" s="454" customFormat="1" x14ac:dyDescent="0.2">
      <c r="A1924" s="455"/>
      <c r="B1924" s="455"/>
      <c r="C1924" s="642"/>
    </row>
    <row r="1925" spans="1:3" s="454" customFormat="1" x14ac:dyDescent="0.2">
      <c r="A1925" s="455"/>
      <c r="B1925" s="455"/>
      <c r="C1925" s="642"/>
    </row>
    <row r="1926" spans="1:3" s="454" customFormat="1" x14ac:dyDescent="0.2">
      <c r="A1926" s="455"/>
      <c r="B1926" s="635"/>
      <c r="C1926" s="642"/>
    </row>
    <row r="1927" spans="1:3" s="454" customFormat="1" x14ac:dyDescent="0.2">
      <c r="A1927" s="455"/>
      <c r="B1927" s="455"/>
      <c r="C1927" s="642"/>
    </row>
    <row r="1928" spans="1:3" s="454" customFormat="1" x14ac:dyDescent="0.2">
      <c r="A1928" s="455"/>
      <c r="B1928" s="455"/>
      <c r="C1928" s="642"/>
    </row>
    <row r="1929" spans="1:3" s="454" customFormat="1" x14ac:dyDescent="0.2">
      <c r="A1929" s="455"/>
      <c r="B1929" s="455"/>
      <c r="C1929" s="642"/>
    </row>
    <row r="1930" spans="1:3" s="454" customFormat="1" x14ac:dyDescent="0.2">
      <c r="A1930" s="455"/>
      <c r="B1930" s="455"/>
      <c r="C1930" s="642"/>
    </row>
    <row r="1931" spans="1:3" s="454" customFormat="1" x14ac:dyDescent="0.2">
      <c r="A1931" s="455"/>
      <c r="B1931" s="455"/>
      <c r="C1931" s="642"/>
    </row>
    <row r="1932" spans="1:3" s="454" customFormat="1" x14ac:dyDescent="0.2">
      <c r="A1932" s="455"/>
      <c r="B1932" s="455"/>
      <c r="C1932" s="642"/>
    </row>
    <row r="1933" spans="1:3" s="454" customFormat="1" x14ac:dyDescent="0.2">
      <c r="A1933" s="455"/>
      <c r="B1933" s="455"/>
      <c r="C1933" s="642"/>
    </row>
    <row r="1934" spans="1:3" s="454" customFormat="1" x14ac:dyDescent="0.2">
      <c r="A1934" s="455"/>
      <c r="B1934" s="455"/>
      <c r="C1934" s="642"/>
    </row>
    <row r="1935" spans="1:3" s="454" customFormat="1" x14ac:dyDescent="0.2">
      <c r="A1935" s="455"/>
      <c r="B1935" s="455"/>
      <c r="C1935" s="642"/>
    </row>
    <row r="1936" spans="1:3" s="454" customFormat="1" x14ac:dyDescent="0.2">
      <c r="A1936" s="455"/>
      <c r="B1936" s="455"/>
      <c r="C1936" s="642"/>
    </row>
    <row r="1937" spans="1:3" s="454" customFormat="1" x14ac:dyDescent="0.2">
      <c r="A1937" s="455"/>
      <c r="B1937" s="455"/>
      <c r="C1937" s="642"/>
    </row>
    <row r="1938" spans="1:3" s="454" customFormat="1" x14ac:dyDescent="0.2">
      <c r="A1938" s="455"/>
      <c r="B1938" s="455"/>
      <c r="C1938" s="642"/>
    </row>
    <row r="1939" spans="1:3" s="454" customFormat="1" x14ac:dyDescent="0.2">
      <c r="A1939" s="455"/>
      <c r="B1939" s="455"/>
      <c r="C1939" s="642"/>
    </row>
    <row r="1940" spans="1:3" s="454" customFormat="1" x14ac:dyDescent="0.2">
      <c r="A1940" s="455"/>
      <c r="B1940" s="455"/>
      <c r="C1940" s="642"/>
    </row>
    <row r="1941" spans="1:3" s="454" customFormat="1" x14ac:dyDescent="0.2">
      <c r="A1941" s="455"/>
      <c r="B1941" s="455"/>
      <c r="C1941" s="642"/>
    </row>
    <row r="1942" spans="1:3" s="454" customFormat="1" x14ac:dyDescent="0.2">
      <c r="A1942" s="455"/>
      <c r="B1942" s="455"/>
      <c r="C1942" s="642"/>
    </row>
    <row r="1943" spans="1:3" s="454" customFormat="1" x14ac:dyDescent="0.2">
      <c r="A1943" s="455"/>
      <c r="B1943" s="455"/>
      <c r="C1943" s="642"/>
    </row>
    <row r="1944" spans="1:3" s="454" customFormat="1" x14ac:dyDescent="0.2">
      <c r="A1944" s="455"/>
      <c r="B1944" s="455"/>
      <c r="C1944" s="642"/>
    </row>
    <row r="1945" spans="1:3" s="454" customFormat="1" x14ac:dyDescent="0.2">
      <c r="A1945" s="455"/>
      <c r="B1945" s="455"/>
      <c r="C1945" s="642"/>
    </row>
    <row r="1946" spans="1:3" s="454" customFormat="1" x14ac:dyDescent="0.2">
      <c r="A1946" s="455"/>
      <c r="B1946" s="455"/>
      <c r="C1946" s="642"/>
    </row>
    <row r="1947" spans="1:3" s="454" customFormat="1" x14ac:dyDescent="0.2">
      <c r="A1947" s="455"/>
      <c r="B1947" s="455"/>
      <c r="C1947" s="642"/>
    </row>
    <row r="1948" spans="1:3" s="454" customFormat="1" x14ac:dyDescent="0.2">
      <c r="A1948" s="455"/>
      <c r="B1948" s="455"/>
      <c r="C1948" s="642"/>
    </row>
    <row r="1949" spans="1:3" s="454" customFormat="1" x14ac:dyDescent="0.2">
      <c r="A1949" s="455"/>
      <c r="B1949" s="455"/>
      <c r="C1949" s="642"/>
    </row>
    <row r="1950" spans="1:3" s="454" customFormat="1" x14ac:dyDescent="0.2">
      <c r="A1950" s="455"/>
      <c r="B1950" s="455"/>
      <c r="C1950" s="642"/>
    </row>
    <row r="1951" spans="1:3" s="454" customFormat="1" x14ac:dyDescent="0.2">
      <c r="A1951" s="455"/>
      <c r="B1951" s="455"/>
      <c r="C1951" s="642"/>
    </row>
    <row r="1952" spans="1:3" s="454" customFormat="1" x14ac:dyDescent="0.2">
      <c r="A1952" s="455"/>
      <c r="B1952" s="455"/>
      <c r="C1952" s="642"/>
    </row>
    <row r="1953" spans="1:3" s="454" customFormat="1" x14ac:dyDescent="0.2">
      <c r="A1953" s="455"/>
      <c r="B1953" s="455"/>
      <c r="C1953" s="642"/>
    </row>
    <row r="1954" spans="1:3" s="454" customFormat="1" x14ac:dyDescent="0.2">
      <c r="A1954" s="455"/>
      <c r="B1954" s="455"/>
      <c r="C1954" s="642"/>
    </row>
    <row r="1955" spans="1:3" s="454" customFormat="1" x14ac:dyDescent="0.2">
      <c r="A1955" s="455"/>
      <c r="B1955" s="455"/>
      <c r="C1955" s="642"/>
    </row>
    <row r="1956" spans="1:3" s="454" customFormat="1" x14ac:dyDescent="0.2">
      <c r="A1956" s="455"/>
      <c r="B1956" s="455"/>
      <c r="C1956" s="642"/>
    </row>
    <row r="1957" spans="1:3" s="454" customFormat="1" x14ac:dyDescent="0.2">
      <c r="A1957" s="455"/>
      <c r="B1957" s="455"/>
      <c r="C1957" s="642"/>
    </row>
    <row r="1958" spans="1:3" s="454" customFormat="1" x14ac:dyDescent="0.2">
      <c r="A1958" s="455"/>
      <c r="B1958" s="455"/>
      <c r="C1958" s="642"/>
    </row>
    <row r="1959" spans="1:3" s="454" customFormat="1" x14ac:dyDescent="0.2">
      <c r="A1959" s="455"/>
      <c r="B1959" s="455"/>
      <c r="C1959" s="642"/>
    </row>
    <row r="1960" spans="1:3" s="454" customFormat="1" x14ac:dyDescent="0.2">
      <c r="A1960" s="455"/>
      <c r="B1960" s="455"/>
      <c r="C1960" s="642"/>
    </row>
    <row r="1961" spans="1:3" s="454" customFormat="1" x14ac:dyDescent="0.2">
      <c r="A1961" s="455"/>
      <c r="B1961" s="455"/>
      <c r="C1961" s="642"/>
    </row>
    <row r="1962" spans="1:3" s="454" customFormat="1" x14ac:dyDescent="0.2">
      <c r="A1962" s="455"/>
      <c r="B1962" s="455"/>
      <c r="C1962" s="642"/>
    </row>
    <row r="1963" spans="1:3" s="454" customFormat="1" x14ac:dyDescent="0.2">
      <c r="A1963" s="455"/>
      <c r="B1963" s="455"/>
      <c r="C1963" s="642"/>
    </row>
    <row r="1964" spans="1:3" s="454" customFormat="1" x14ac:dyDescent="0.2">
      <c r="A1964" s="455"/>
      <c r="B1964" s="455"/>
      <c r="C1964" s="642"/>
    </row>
    <row r="1965" spans="1:3" s="454" customFormat="1" x14ac:dyDescent="0.2">
      <c r="A1965" s="455"/>
      <c r="B1965" s="455"/>
      <c r="C1965" s="642"/>
    </row>
    <row r="1966" spans="1:3" s="454" customFormat="1" x14ac:dyDescent="0.2">
      <c r="A1966" s="455"/>
      <c r="B1966" s="455"/>
      <c r="C1966" s="642"/>
    </row>
    <row r="1967" spans="1:3" s="454" customFormat="1" x14ac:dyDescent="0.2">
      <c r="A1967" s="455"/>
      <c r="B1967" s="455"/>
      <c r="C1967" s="642"/>
    </row>
    <row r="1968" spans="1:3" s="454" customFormat="1" x14ac:dyDescent="0.2">
      <c r="A1968" s="455"/>
      <c r="B1968" s="455"/>
      <c r="C1968" s="642"/>
    </row>
    <row r="1969" spans="1:3" s="454" customFormat="1" x14ac:dyDescent="0.2">
      <c r="A1969" s="455"/>
      <c r="B1969" s="455"/>
      <c r="C1969" s="642"/>
    </row>
    <row r="1970" spans="1:3" s="454" customFormat="1" x14ac:dyDescent="0.2">
      <c r="A1970" s="455"/>
      <c r="B1970" s="455"/>
      <c r="C1970" s="642"/>
    </row>
    <row r="1971" spans="1:3" s="454" customFormat="1" x14ac:dyDescent="0.2">
      <c r="A1971" s="455"/>
      <c r="B1971" s="455"/>
      <c r="C1971" s="642"/>
    </row>
    <row r="1972" spans="1:3" s="454" customFormat="1" x14ac:dyDescent="0.2">
      <c r="A1972" s="455"/>
      <c r="B1972" s="455"/>
      <c r="C1972" s="642"/>
    </row>
    <row r="1973" spans="1:3" s="454" customFormat="1" x14ac:dyDescent="0.2">
      <c r="A1973" s="455"/>
      <c r="B1973" s="455"/>
      <c r="C1973" s="642"/>
    </row>
    <row r="1974" spans="1:3" s="454" customFormat="1" x14ac:dyDescent="0.2">
      <c r="A1974" s="455"/>
      <c r="B1974" s="455"/>
      <c r="C1974" s="642"/>
    </row>
    <row r="1975" spans="1:3" s="454" customFormat="1" x14ac:dyDescent="0.2">
      <c r="A1975" s="455"/>
      <c r="B1975" s="455"/>
      <c r="C1975" s="642"/>
    </row>
    <row r="1976" spans="1:3" s="454" customFormat="1" x14ac:dyDescent="0.2">
      <c r="A1976" s="455"/>
      <c r="B1976" s="455"/>
      <c r="C1976" s="642"/>
    </row>
    <row r="1977" spans="1:3" s="454" customFormat="1" x14ac:dyDescent="0.2">
      <c r="A1977" s="455"/>
      <c r="B1977" s="455"/>
      <c r="C1977" s="642"/>
    </row>
    <row r="1978" spans="1:3" s="454" customFormat="1" x14ac:dyDescent="0.2">
      <c r="A1978" s="455"/>
      <c r="B1978" s="455"/>
      <c r="C1978" s="642"/>
    </row>
    <row r="1979" spans="1:3" s="454" customFormat="1" x14ac:dyDescent="0.2">
      <c r="A1979" s="455"/>
      <c r="B1979" s="455"/>
      <c r="C1979" s="642"/>
    </row>
    <row r="1980" spans="1:3" s="454" customFormat="1" x14ac:dyDescent="0.2">
      <c r="A1980" s="482"/>
      <c r="B1980" s="482"/>
      <c r="C1980" s="643"/>
    </row>
    <row r="1981" spans="1:3" s="454" customFormat="1" x14ac:dyDescent="0.2">
      <c r="A1981" s="455"/>
      <c r="B1981" s="455"/>
      <c r="C1981" s="642"/>
    </row>
    <row r="1982" spans="1:3" s="454" customFormat="1" x14ac:dyDescent="0.2">
      <c r="A1982" s="455"/>
      <c r="B1982" s="455"/>
      <c r="C1982" s="642"/>
    </row>
    <row r="1983" spans="1:3" s="454" customFormat="1" x14ac:dyDescent="0.2">
      <c r="A1983" s="455"/>
      <c r="B1983" s="455"/>
      <c r="C1983" s="642"/>
    </row>
    <row r="1984" spans="1:3" s="454" customFormat="1" x14ac:dyDescent="0.2">
      <c r="A1984" s="455"/>
      <c r="B1984" s="455"/>
      <c r="C1984" s="642"/>
    </row>
    <row r="1985" spans="1:3" s="454" customFormat="1" x14ac:dyDescent="0.2">
      <c r="A1985" s="455"/>
      <c r="B1985" s="455"/>
      <c r="C1985" s="642"/>
    </row>
    <row r="1986" spans="1:3" s="454" customFormat="1" x14ac:dyDescent="0.2">
      <c r="A1986" s="455"/>
      <c r="B1986" s="455"/>
      <c r="C1986" s="642"/>
    </row>
    <row r="1987" spans="1:3" s="454" customFormat="1" x14ac:dyDescent="0.2">
      <c r="A1987" s="455"/>
      <c r="B1987" s="455"/>
      <c r="C1987" s="642"/>
    </row>
    <row r="1988" spans="1:3" s="454" customFormat="1" x14ac:dyDescent="0.2">
      <c r="A1988" s="455"/>
      <c r="B1988" s="455"/>
      <c r="C1988" s="642"/>
    </row>
    <row r="1989" spans="1:3" s="454" customFormat="1" x14ac:dyDescent="0.2">
      <c r="A1989" s="455"/>
      <c r="B1989" s="455"/>
      <c r="C1989" s="642"/>
    </row>
    <row r="1990" spans="1:3" s="454" customFormat="1" x14ac:dyDescent="0.2">
      <c r="A1990" s="455"/>
      <c r="B1990" s="455"/>
      <c r="C1990" s="642"/>
    </row>
    <row r="1991" spans="1:3" s="454" customFormat="1" x14ac:dyDescent="0.2">
      <c r="A1991" s="455"/>
      <c r="B1991" s="455"/>
      <c r="C1991" s="642"/>
    </row>
    <row r="1992" spans="1:3" s="454" customFormat="1" x14ac:dyDescent="0.2">
      <c r="A1992" s="455"/>
      <c r="B1992" s="455"/>
      <c r="C1992" s="642"/>
    </row>
    <row r="1993" spans="1:3" s="454" customFormat="1" x14ac:dyDescent="0.2">
      <c r="A1993" s="455"/>
      <c r="B1993" s="455"/>
      <c r="C1993" s="642"/>
    </row>
    <row r="1994" spans="1:3" s="454" customFormat="1" x14ac:dyDescent="0.2">
      <c r="A1994" s="455"/>
      <c r="B1994" s="455"/>
      <c r="C1994" s="642"/>
    </row>
    <row r="1995" spans="1:3" s="454" customFormat="1" x14ac:dyDescent="0.2">
      <c r="A1995" s="455"/>
      <c r="B1995" s="455"/>
      <c r="C1995" s="642"/>
    </row>
    <row r="1996" spans="1:3" s="454" customFormat="1" x14ac:dyDescent="0.2">
      <c r="A1996" s="455"/>
      <c r="B1996" s="455"/>
      <c r="C1996" s="642"/>
    </row>
    <row r="1997" spans="1:3" s="454" customFormat="1" x14ac:dyDescent="0.2">
      <c r="A1997" s="455"/>
      <c r="B1997" s="455"/>
      <c r="C1997" s="642"/>
    </row>
    <row r="1998" spans="1:3" s="454" customFormat="1" x14ac:dyDescent="0.2">
      <c r="A1998" s="455"/>
      <c r="B1998" s="455"/>
      <c r="C1998" s="642"/>
    </row>
    <row r="1999" spans="1:3" s="454" customFormat="1" x14ac:dyDescent="0.2">
      <c r="A1999" s="455"/>
      <c r="B1999" s="455"/>
      <c r="C1999" s="642"/>
    </row>
    <row r="2000" spans="1:3" s="454" customFormat="1" x14ac:dyDescent="0.2">
      <c r="A2000" s="455"/>
      <c r="B2000" s="455"/>
      <c r="C2000" s="642"/>
    </row>
    <row r="2001" spans="1:3" s="454" customFormat="1" x14ac:dyDescent="0.2">
      <c r="A2001" s="455"/>
      <c r="B2001" s="455"/>
      <c r="C2001" s="642"/>
    </row>
    <row r="2002" spans="1:3" s="454" customFormat="1" x14ac:dyDescent="0.2">
      <c r="A2002" s="455"/>
      <c r="B2002" s="455"/>
      <c r="C2002" s="642"/>
    </row>
    <row r="2003" spans="1:3" s="454" customFormat="1" x14ac:dyDescent="0.2">
      <c r="A2003" s="455"/>
      <c r="B2003" s="455"/>
      <c r="C2003" s="642"/>
    </row>
    <row r="2004" spans="1:3" s="454" customFormat="1" x14ac:dyDescent="0.2">
      <c r="A2004" s="455"/>
      <c r="B2004" s="455"/>
      <c r="C2004" s="642"/>
    </row>
    <row r="2005" spans="1:3" s="454" customFormat="1" x14ac:dyDescent="0.2">
      <c r="A2005" s="455"/>
      <c r="B2005" s="455"/>
      <c r="C2005" s="642"/>
    </row>
    <row r="2006" spans="1:3" s="454" customFormat="1" x14ac:dyDescent="0.2">
      <c r="A2006" s="455"/>
      <c r="B2006" s="455"/>
      <c r="C2006" s="642"/>
    </row>
    <row r="2007" spans="1:3" s="454" customFormat="1" x14ac:dyDescent="0.2">
      <c r="A2007" s="455"/>
      <c r="B2007" s="455"/>
      <c r="C2007" s="642"/>
    </row>
    <row r="2008" spans="1:3" s="454" customFormat="1" x14ac:dyDescent="0.2">
      <c r="A2008" s="455"/>
      <c r="B2008" s="455"/>
      <c r="C2008" s="642"/>
    </row>
    <row r="2009" spans="1:3" s="454" customFormat="1" x14ac:dyDescent="0.2">
      <c r="A2009" s="455"/>
      <c r="B2009" s="455"/>
      <c r="C2009" s="642"/>
    </row>
    <row r="2010" spans="1:3" s="454" customFormat="1" x14ac:dyDescent="0.2">
      <c r="A2010" s="455"/>
      <c r="B2010" s="455"/>
      <c r="C2010" s="642"/>
    </row>
    <row r="2011" spans="1:3" s="454" customFormat="1" x14ac:dyDescent="0.2">
      <c r="A2011" s="455"/>
      <c r="B2011" s="455"/>
      <c r="C2011" s="642"/>
    </row>
    <row r="2012" spans="1:3" s="454" customFormat="1" x14ac:dyDescent="0.2">
      <c r="A2012" s="455"/>
      <c r="B2012" s="455"/>
      <c r="C2012" s="642"/>
    </row>
    <row r="2013" spans="1:3" s="454" customFormat="1" x14ac:dyDescent="0.2">
      <c r="A2013" s="455"/>
      <c r="B2013" s="455"/>
      <c r="C2013" s="642"/>
    </row>
    <row r="2014" spans="1:3" s="454" customFormat="1" x14ac:dyDescent="0.2">
      <c r="A2014" s="455"/>
      <c r="B2014" s="455"/>
      <c r="C2014" s="642"/>
    </row>
    <row r="2015" spans="1:3" s="454" customFormat="1" x14ac:dyDescent="0.2">
      <c r="A2015" s="455"/>
      <c r="B2015" s="455"/>
      <c r="C2015" s="642"/>
    </row>
    <row r="2016" spans="1:3" s="454" customFormat="1" x14ac:dyDescent="0.2">
      <c r="A2016" s="455"/>
      <c r="B2016" s="455"/>
      <c r="C2016" s="642"/>
    </row>
    <row r="2017" spans="1:3" s="454" customFormat="1" x14ac:dyDescent="0.2">
      <c r="A2017" s="482"/>
      <c r="B2017" s="482"/>
      <c r="C2017" s="643"/>
    </row>
    <row r="2018" spans="1:3" s="454" customFormat="1" x14ac:dyDescent="0.2">
      <c r="A2018" s="482"/>
      <c r="B2018" s="482"/>
      <c r="C2018" s="643"/>
    </row>
    <row r="2019" spans="1:3" s="454" customFormat="1" x14ac:dyDescent="0.2">
      <c r="A2019" s="482"/>
      <c r="B2019" s="482"/>
      <c r="C2019" s="643"/>
    </row>
    <row r="2020" spans="1:3" s="454" customFormat="1" x14ac:dyDescent="0.2">
      <c r="A2020" s="633"/>
      <c r="B2020" s="633"/>
      <c r="C2020" s="644"/>
    </row>
    <row r="2021" spans="1:3" s="454" customFormat="1" x14ac:dyDescent="0.2">
      <c r="A2021" s="633"/>
      <c r="B2021" s="633"/>
      <c r="C2021" s="644"/>
    </row>
    <row r="2022" spans="1:3" s="454" customFormat="1" x14ac:dyDescent="0.2">
      <c r="A2022" s="633"/>
      <c r="B2022" s="633"/>
      <c r="C2022" s="644"/>
    </row>
    <row r="2023" spans="1:3" s="454" customFormat="1" x14ac:dyDescent="0.2">
      <c r="A2023" s="633"/>
      <c r="B2023" s="633"/>
      <c r="C2023" s="644"/>
    </row>
    <row r="2024" spans="1:3" s="454" customFormat="1" x14ac:dyDescent="0.2">
      <c r="A2024" s="633"/>
      <c r="B2024" s="633"/>
      <c r="C2024" s="644"/>
    </row>
    <row r="2025" spans="1:3" s="454" customFormat="1" x14ac:dyDescent="0.2">
      <c r="A2025" s="633"/>
      <c r="B2025" s="633"/>
      <c r="C2025" s="644"/>
    </row>
    <row r="2026" spans="1:3" s="454" customFormat="1" x14ac:dyDescent="0.2">
      <c r="A2026" s="633"/>
      <c r="B2026" s="633"/>
      <c r="C2026" s="644"/>
    </row>
    <row r="2027" spans="1:3" s="454" customFormat="1" x14ac:dyDescent="0.2">
      <c r="A2027" s="633"/>
      <c r="B2027" s="633"/>
      <c r="C2027" s="644"/>
    </row>
    <row r="2028" spans="1:3" s="454" customFormat="1" x14ac:dyDescent="0.2">
      <c r="A2028" s="633"/>
      <c r="B2028" s="633"/>
      <c r="C2028" s="644"/>
    </row>
    <row r="2029" spans="1:3" s="454" customFormat="1" x14ac:dyDescent="0.2">
      <c r="A2029" s="633"/>
      <c r="B2029" s="633"/>
      <c r="C2029" s="644"/>
    </row>
    <row r="2030" spans="1:3" s="454" customFormat="1" x14ac:dyDescent="0.2">
      <c r="A2030" s="633"/>
      <c r="B2030" s="633"/>
      <c r="C2030" s="644"/>
    </row>
    <row r="2031" spans="1:3" s="454" customFormat="1" x14ac:dyDescent="0.2">
      <c r="A2031" s="633"/>
      <c r="B2031" s="633"/>
      <c r="C2031" s="644"/>
    </row>
    <row r="2032" spans="1:3" s="454" customFormat="1" x14ac:dyDescent="0.2">
      <c r="A2032" s="633"/>
      <c r="B2032" s="633"/>
      <c r="C2032" s="644"/>
    </row>
    <row r="2033" spans="1:3" s="454" customFormat="1" x14ac:dyDescent="0.2">
      <c r="A2033" s="633"/>
      <c r="B2033" s="633"/>
      <c r="C2033" s="644"/>
    </row>
    <row r="2034" spans="1:3" s="454" customFormat="1" x14ac:dyDescent="0.2">
      <c r="A2034" s="633"/>
      <c r="B2034" s="633"/>
      <c r="C2034" s="644"/>
    </row>
    <row r="2035" spans="1:3" s="454" customFormat="1" x14ac:dyDescent="0.2">
      <c r="A2035" s="633"/>
      <c r="B2035" s="633"/>
      <c r="C2035" s="644"/>
    </row>
    <row r="2036" spans="1:3" s="454" customFormat="1" x14ac:dyDescent="0.2">
      <c r="A2036" s="633"/>
      <c r="B2036" s="633"/>
      <c r="C2036" s="644"/>
    </row>
    <row r="2037" spans="1:3" s="454" customFormat="1" x14ac:dyDescent="0.2">
      <c r="A2037" s="633"/>
      <c r="B2037" s="633"/>
      <c r="C2037" s="644"/>
    </row>
    <row r="2038" spans="1:3" s="454" customFormat="1" x14ac:dyDescent="0.2">
      <c r="A2038" s="633"/>
      <c r="B2038" s="633"/>
      <c r="C2038" s="644"/>
    </row>
    <row r="2039" spans="1:3" s="454" customFormat="1" x14ac:dyDescent="0.2">
      <c r="A2039" s="633"/>
      <c r="B2039" s="633"/>
      <c r="C2039" s="644"/>
    </row>
    <row r="2040" spans="1:3" s="454" customFormat="1" x14ac:dyDescent="0.2">
      <c r="A2040" s="633"/>
      <c r="B2040" s="633"/>
      <c r="C2040" s="644"/>
    </row>
    <row r="2041" spans="1:3" s="454" customFormat="1" x14ac:dyDescent="0.2">
      <c r="A2041" s="633"/>
      <c r="B2041" s="633"/>
      <c r="C2041" s="644"/>
    </row>
    <row r="2042" spans="1:3" s="454" customFormat="1" x14ac:dyDescent="0.2">
      <c r="A2042" s="633"/>
      <c r="B2042" s="633"/>
      <c r="C2042" s="644"/>
    </row>
    <row r="2043" spans="1:3" s="454" customFormat="1" x14ac:dyDescent="0.2">
      <c r="A2043" s="633"/>
      <c r="B2043" s="633"/>
      <c r="C2043" s="644"/>
    </row>
    <row r="2044" spans="1:3" s="454" customFormat="1" x14ac:dyDescent="0.2">
      <c r="A2044" s="633"/>
      <c r="B2044" s="633"/>
      <c r="C2044" s="644"/>
    </row>
    <row r="2045" spans="1:3" s="454" customFormat="1" x14ac:dyDescent="0.2">
      <c r="A2045" s="633"/>
      <c r="B2045" s="633"/>
      <c r="C2045" s="644"/>
    </row>
    <row r="2046" spans="1:3" s="454" customFormat="1" x14ac:dyDescent="0.2">
      <c r="A2046" s="633"/>
      <c r="B2046" s="633"/>
      <c r="C2046" s="644"/>
    </row>
    <row r="2047" spans="1:3" s="454" customFormat="1" x14ac:dyDescent="0.2">
      <c r="A2047" s="633"/>
      <c r="B2047" s="633"/>
      <c r="C2047" s="644"/>
    </row>
    <row r="2048" spans="1:3" s="454" customFormat="1" x14ac:dyDescent="0.2">
      <c r="A2048" s="633"/>
      <c r="B2048" s="633"/>
      <c r="C2048" s="644"/>
    </row>
    <row r="2049" spans="1:3" s="454" customFormat="1" x14ac:dyDescent="0.2">
      <c r="A2049" s="633"/>
      <c r="B2049" s="633"/>
      <c r="C2049" s="644"/>
    </row>
    <row r="2050" spans="1:3" s="454" customFormat="1" x14ac:dyDescent="0.2">
      <c r="A2050" s="633"/>
      <c r="B2050" s="633"/>
      <c r="C2050" s="644"/>
    </row>
    <row r="2051" spans="1:3" s="454" customFormat="1" x14ac:dyDescent="0.2">
      <c r="A2051" s="633"/>
      <c r="B2051" s="633"/>
      <c r="C2051" s="644"/>
    </row>
    <row r="2052" spans="1:3" s="454" customFormat="1" x14ac:dyDescent="0.2">
      <c r="A2052" s="633"/>
      <c r="B2052" s="633"/>
      <c r="C2052" s="644"/>
    </row>
    <row r="2053" spans="1:3" s="454" customFormat="1" x14ac:dyDescent="0.2">
      <c r="A2053" s="633"/>
      <c r="B2053" s="633"/>
      <c r="C2053" s="644"/>
    </row>
    <row r="2054" spans="1:3" s="454" customFormat="1" x14ac:dyDescent="0.2">
      <c r="A2054" s="633"/>
      <c r="B2054" s="633"/>
      <c r="C2054" s="644"/>
    </row>
    <row r="2055" spans="1:3" s="454" customFormat="1" x14ac:dyDescent="0.2">
      <c r="A2055" s="633"/>
      <c r="B2055" s="633"/>
      <c r="C2055" s="644"/>
    </row>
    <row r="2056" spans="1:3" s="454" customFormat="1" x14ac:dyDescent="0.2">
      <c r="A2056" s="633"/>
      <c r="B2056" s="633"/>
      <c r="C2056" s="644"/>
    </row>
    <row r="2057" spans="1:3" s="454" customFormat="1" x14ac:dyDescent="0.2">
      <c r="A2057" s="633"/>
      <c r="B2057" s="633"/>
      <c r="C2057" s="644"/>
    </row>
    <row r="2058" spans="1:3" s="454" customFormat="1" x14ac:dyDescent="0.2">
      <c r="A2058" s="633"/>
      <c r="B2058" s="633"/>
      <c r="C2058" s="644"/>
    </row>
    <row r="2059" spans="1:3" s="454" customFormat="1" x14ac:dyDescent="0.2">
      <c r="A2059" s="633"/>
      <c r="B2059" s="633"/>
      <c r="C2059" s="644"/>
    </row>
    <row r="2060" spans="1:3" s="454" customFormat="1" x14ac:dyDescent="0.2">
      <c r="A2060" s="633"/>
      <c r="B2060" s="633"/>
      <c r="C2060" s="644"/>
    </row>
    <row r="2061" spans="1:3" s="454" customFormat="1" x14ac:dyDescent="0.2">
      <c r="A2061" s="633"/>
      <c r="B2061" s="633"/>
      <c r="C2061" s="644"/>
    </row>
    <row r="2062" spans="1:3" s="454" customFormat="1" x14ac:dyDescent="0.2">
      <c r="A2062" s="633"/>
      <c r="B2062" s="633"/>
      <c r="C2062" s="644"/>
    </row>
    <row r="2063" spans="1:3" s="454" customFormat="1" x14ac:dyDescent="0.2">
      <c r="A2063" s="633"/>
      <c r="B2063" s="633"/>
      <c r="C2063" s="644"/>
    </row>
    <row r="2064" spans="1:3" s="454" customFormat="1" x14ac:dyDescent="0.2">
      <c r="A2064" s="633"/>
      <c r="B2064" s="633"/>
      <c r="C2064" s="644"/>
    </row>
    <row r="2065" spans="1:3" s="454" customFormat="1" x14ac:dyDescent="0.2">
      <c r="A2065" s="633"/>
      <c r="B2065" s="633"/>
      <c r="C2065" s="644"/>
    </row>
    <row r="2066" spans="1:3" s="454" customFormat="1" x14ac:dyDescent="0.2">
      <c r="A2066" s="633"/>
      <c r="B2066" s="633"/>
      <c r="C2066" s="644"/>
    </row>
    <row r="2067" spans="1:3" s="454" customFormat="1" x14ac:dyDescent="0.2">
      <c r="A2067" s="633"/>
      <c r="B2067" s="633"/>
      <c r="C2067" s="644"/>
    </row>
    <row r="2068" spans="1:3" s="454" customFormat="1" x14ac:dyDescent="0.2">
      <c r="A2068" s="633"/>
      <c r="B2068" s="633"/>
      <c r="C2068" s="644"/>
    </row>
    <row r="2069" spans="1:3" s="454" customFormat="1" x14ac:dyDescent="0.2">
      <c r="A2069" s="633"/>
      <c r="B2069" s="633"/>
      <c r="C2069" s="644"/>
    </row>
    <row r="2070" spans="1:3" s="454" customFormat="1" x14ac:dyDescent="0.2">
      <c r="A2070" s="633"/>
      <c r="B2070" s="633"/>
      <c r="C2070" s="644"/>
    </row>
    <row r="2071" spans="1:3" s="454" customFormat="1" x14ac:dyDescent="0.2">
      <c r="A2071" s="633"/>
      <c r="B2071" s="633"/>
      <c r="C2071" s="644"/>
    </row>
    <row r="2072" spans="1:3" s="454" customFormat="1" x14ac:dyDescent="0.2">
      <c r="A2072" s="633"/>
      <c r="B2072" s="633"/>
      <c r="C2072" s="644"/>
    </row>
    <row r="2073" spans="1:3" s="454" customFormat="1" x14ac:dyDescent="0.2">
      <c r="A2073" s="633"/>
      <c r="B2073" s="633"/>
      <c r="C2073" s="644"/>
    </row>
    <row r="2074" spans="1:3" s="454" customFormat="1" x14ac:dyDescent="0.2">
      <c r="A2074" s="633"/>
      <c r="B2074" s="633"/>
      <c r="C2074" s="644"/>
    </row>
    <row r="2075" spans="1:3" s="454" customFormat="1" x14ac:dyDescent="0.2">
      <c r="A2075" s="633"/>
      <c r="B2075" s="633"/>
      <c r="C2075" s="644"/>
    </row>
    <row r="2076" spans="1:3" s="454" customFormat="1" x14ac:dyDescent="0.2">
      <c r="A2076" s="633"/>
      <c r="B2076" s="633"/>
      <c r="C2076" s="644"/>
    </row>
    <row r="2077" spans="1:3" s="454" customFormat="1" x14ac:dyDescent="0.2">
      <c r="A2077" s="633"/>
      <c r="B2077" s="633"/>
      <c r="C2077" s="644"/>
    </row>
    <row r="2078" spans="1:3" s="454" customFormat="1" x14ac:dyDescent="0.2">
      <c r="A2078" s="633"/>
      <c r="B2078" s="633"/>
      <c r="C2078" s="644"/>
    </row>
    <row r="2079" spans="1:3" s="454" customFormat="1" x14ac:dyDescent="0.2">
      <c r="A2079" s="633"/>
      <c r="B2079" s="633"/>
      <c r="C2079" s="644"/>
    </row>
    <row r="2080" spans="1:3" s="454" customFormat="1" x14ac:dyDescent="0.2">
      <c r="A2080" s="633"/>
      <c r="B2080" s="633"/>
      <c r="C2080" s="644"/>
    </row>
    <row r="2081" spans="1:3" s="454" customFormat="1" x14ac:dyDescent="0.2">
      <c r="A2081" s="633"/>
      <c r="B2081" s="633"/>
      <c r="C2081" s="644"/>
    </row>
    <row r="2082" spans="1:3" s="454" customFormat="1" x14ac:dyDescent="0.2">
      <c r="A2082" s="633"/>
      <c r="B2082" s="633"/>
      <c r="C2082" s="644"/>
    </row>
    <row r="2083" spans="1:3" s="454" customFormat="1" x14ac:dyDescent="0.2">
      <c r="A2083" s="633"/>
      <c r="B2083" s="633"/>
      <c r="C2083" s="644"/>
    </row>
    <row r="2084" spans="1:3" s="454" customFormat="1" x14ac:dyDescent="0.2">
      <c r="A2084" s="633"/>
      <c r="B2084" s="633"/>
      <c r="C2084" s="644"/>
    </row>
    <row r="2085" spans="1:3" s="454" customFormat="1" x14ac:dyDescent="0.2">
      <c r="A2085" s="633"/>
      <c r="B2085" s="633"/>
      <c r="C2085" s="644"/>
    </row>
    <row r="2086" spans="1:3" s="454" customFormat="1" x14ac:dyDescent="0.2">
      <c r="A2086" s="633"/>
      <c r="B2086" s="633"/>
      <c r="C2086" s="644"/>
    </row>
    <row r="2087" spans="1:3" s="454" customFormat="1" x14ac:dyDescent="0.2">
      <c r="A2087" s="633"/>
      <c r="B2087" s="633"/>
      <c r="C2087" s="644"/>
    </row>
    <row r="2088" spans="1:3" s="454" customFormat="1" x14ac:dyDescent="0.2">
      <c r="A2088" s="633"/>
      <c r="B2088" s="633"/>
      <c r="C2088" s="644"/>
    </row>
    <row r="2089" spans="1:3" s="454" customFormat="1" x14ac:dyDescent="0.2">
      <c r="A2089" s="633"/>
      <c r="B2089" s="633"/>
      <c r="C2089" s="644"/>
    </row>
    <row r="2090" spans="1:3" s="454" customFormat="1" x14ac:dyDescent="0.2">
      <c r="A2090" s="633"/>
      <c r="B2090" s="633"/>
      <c r="C2090" s="644"/>
    </row>
    <row r="2091" spans="1:3" s="454" customFormat="1" x14ac:dyDescent="0.2">
      <c r="A2091" s="633"/>
      <c r="B2091" s="633"/>
      <c r="C2091" s="644"/>
    </row>
    <row r="2092" spans="1:3" s="454" customFormat="1" x14ac:dyDescent="0.2">
      <c r="A2092" s="633"/>
      <c r="B2092" s="633"/>
      <c r="C2092" s="644"/>
    </row>
    <row r="2093" spans="1:3" s="454" customFormat="1" x14ac:dyDescent="0.2">
      <c r="A2093" s="633"/>
      <c r="B2093" s="633"/>
      <c r="C2093" s="644"/>
    </row>
    <row r="2094" spans="1:3" s="454" customFormat="1" x14ac:dyDescent="0.2">
      <c r="A2094" s="633"/>
      <c r="B2094" s="633"/>
      <c r="C2094" s="644"/>
    </row>
    <row r="2095" spans="1:3" s="454" customFormat="1" x14ac:dyDescent="0.2">
      <c r="A2095" s="633"/>
      <c r="B2095" s="633"/>
      <c r="C2095" s="644"/>
    </row>
    <row r="2096" spans="1:3" s="454" customFormat="1" x14ac:dyDescent="0.2">
      <c r="A2096" s="633"/>
      <c r="B2096" s="633"/>
      <c r="C2096" s="644"/>
    </row>
    <row r="2097" spans="1:3" s="454" customFormat="1" x14ac:dyDescent="0.2">
      <c r="A2097" s="633"/>
      <c r="B2097" s="633"/>
      <c r="C2097" s="644"/>
    </row>
    <row r="2098" spans="1:3" s="454" customFormat="1" x14ac:dyDescent="0.2">
      <c r="A2098" s="633"/>
      <c r="B2098" s="633"/>
      <c r="C2098" s="644"/>
    </row>
    <row r="2099" spans="1:3" s="454" customFormat="1" x14ac:dyDescent="0.2">
      <c r="A2099" s="633"/>
      <c r="B2099" s="633"/>
      <c r="C2099" s="644"/>
    </row>
    <row r="2100" spans="1:3" s="454" customFormat="1" x14ac:dyDescent="0.2">
      <c r="A2100" s="633"/>
      <c r="B2100" s="633"/>
      <c r="C2100" s="644"/>
    </row>
    <row r="2101" spans="1:3" s="454" customFormat="1" x14ac:dyDescent="0.2">
      <c r="A2101" s="633"/>
      <c r="B2101" s="633"/>
      <c r="C2101" s="644"/>
    </row>
    <row r="2102" spans="1:3" s="454" customFormat="1" x14ac:dyDescent="0.2">
      <c r="A2102" s="633"/>
      <c r="B2102" s="633"/>
      <c r="C2102" s="644"/>
    </row>
    <row r="2103" spans="1:3" s="454" customFormat="1" x14ac:dyDescent="0.2">
      <c r="A2103" s="633"/>
      <c r="B2103" s="633"/>
      <c r="C2103" s="644"/>
    </row>
    <row r="2104" spans="1:3" s="454" customFormat="1" x14ac:dyDescent="0.2">
      <c r="A2104" s="633"/>
      <c r="B2104" s="633"/>
      <c r="C2104" s="644"/>
    </row>
    <row r="2105" spans="1:3" s="454" customFormat="1" x14ac:dyDescent="0.2">
      <c r="A2105" s="633"/>
      <c r="B2105" s="633"/>
      <c r="C2105" s="644"/>
    </row>
    <row r="2106" spans="1:3" s="454" customFormat="1" x14ac:dyDescent="0.2">
      <c r="A2106" s="633"/>
      <c r="B2106" s="633"/>
      <c r="C2106" s="644"/>
    </row>
    <row r="2107" spans="1:3" s="454" customFormat="1" x14ac:dyDescent="0.2">
      <c r="A2107" s="633"/>
      <c r="B2107" s="633"/>
      <c r="C2107" s="644"/>
    </row>
    <row r="2108" spans="1:3" s="454" customFormat="1" x14ac:dyDescent="0.2">
      <c r="A2108" s="633"/>
      <c r="B2108" s="633"/>
      <c r="C2108" s="644"/>
    </row>
    <row r="2109" spans="1:3" s="454" customFormat="1" x14ac:dyDescent="0.2">
      <c r="A2109" s="633"/>
      <c r="B2109" s="633"/>
      <c r="C2109" s="644"/>
    </row>
    <row r="2110" spans="1:3" s="454" customFormat="1" x14ac:dyDescent="0.2">
      <c r="A2110" s="633"/>
      <c r="B2110" s="633"/>
      <c r="C2110" s="644"/>
    </row>
  </sheetData>
  <sheetProtection password="CC0B" sheet="1" objects="1" scenarios="1" sort="0" autoFilter="0"/>
  <autoFilter ref="A1:C1590"/>
  <sortState ref="A2:C1167">
    <sortCondition ref="B1133"/>
  </sortState>
  <phoneticPr fontId="0" type="noConversion"/>
  <pageMargins left="0.75" right="0.75" top="0.19" bottom="0.17" header="0.17" footer="0.17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6"/>
  <sheetViews>
    <sheetView view="pageBreakPreview" zoomScale="70" zoomScaleNormal="75" zoomScaleSheetLayoutView="70" workbookViewId="0">
      <pane xSplit="4" ySplit="4" topLeftCell="E92" activePane="bottomRight" state="frozen"/>
      <selection pane="topRight" activeCell="E1" sqref="E1"/>
      <selection pane="bottomLeft" activeCell="A7" sqref="A7"/>
      <selection pane="bottomRight" activeCell="C144" sqref="C144"/>
    </sheetView>
  </sheetViews>
  <sheetFormatPr defaultRowHeight="12.75" x14ac:dyDescent="0.2"/>
  <cols>
    <col min="1" max="1" width="18.42578125" style="42" customWidth="1"/>
    <col min="2" max="2" width="29.85546875" style="42" bestFit="1" customWidth="1"/>
    <col min="3" max="3" width="16.7109375" style="42" bestFit="1" customWidth="1"/>
    <col min="4" max="4" width="13.85546875" style="73" bestFit="1" customWidth="1"/>
    <col min="5" max="6" width="18.140625" style="73" customWidth="1"/>
    <col min="7" max="53" width="18.140625" style="42" customWidth="1"/>
    <col min="54" max="16384" width="9.140625" style="42"/>
  </cols>
  <sheetData>
    <row r="1" spans="1:13" ht="13.5" thickBot="1" x14ac:dyDescent="0.25">
      <c r="A1" s="45"/>
      <c r="B1" s="45"/>
      <c r="C1" s="46"/>
      <c r="D1" s="47"/>
      <c r="E1" s="1337" t="s">
        <v>900</v>
      </c>
      <c r="F1" s="1337"/>
      <c r="G1" s="1337"/>
      <c r="H1" s="1337"/>
      <c r="I1" s="1337"/>
      <c r="J1" s="1337"/>
      <c r="K1" s="1337"/>
      <c r="L1" s="1337"/>
      <c r="M1" s="1338"/>
    </row>
    <row r="2" spans="1:13" x14ac:dyDescent="0.2">
      <c r="A2" s="1316" t="s">
        <v>896</v>
      </c>
      <c r="B2" s="1317"/>
      <c r="C2" s="1317"/>
      <c r="D2" s="1318"/>
      <c r="E2" s="1339">
        <v>15</v>
      </c>
      <c r="F2" s="1339">
        <v>20</v>
      </c>
      <c r="G2" s="1341">
        <v>25</v>
      </c>
      <c r="H2" s="1341">
        <v>35</v>
      </c>
      <c r="I2" s="1341">
        <v>42</v>
      </c>
      <c r="J2" s="1341">
        <v>50</v>
      </c>
      <c r="K2" s="1341">
        <v>60</v>
      </c>
      <c r="L2" s="1341">
        <v>71</v>
      </c>
      <c r="M2" s="1343">
        <v>100</v>
      </c>
    </row>
    <row r="3" spans="1:13" ht="13.5" thickBot="1" x14ac:dyDescent="0.25">
      <c r="A3" s="1319"/>
      <c r="B3" s="1320"/>
      <c r="C3" s="1320"/>
      <c r="D3" s="1321"/>
      <c r="E3" s="1340"/>
      <c r="F3" s="1340"/>
      <c r="G3" s="1342"/>
      <c r="H3" s="1342"/>
      <c r="I3" s="1342"/>
      <c r="J3" s="1342"/>
      <c r="K3" s="1342"/>
      <c r="L3" s="1342"/>
      <c r="M3" s="1344"/>
    </row>
    <row r="4" spans="1:13" s="43" customFormat="1" x14ac:dyDescent="0.2">
      <c r="E4" s="1335"/>
      <c r="F4" s="1335"/>
      <c r="G4" s="1335"/>
      <c r="H4" s="1335"/>
      <c r="I4" s="1335"/>
      <c r="J4" s="1335"/>
      <c r="K4" s="1335"/>
      <c r="L4" s="1335"/>
      <c r="M4" s="1336"/>
    </row>
    <row r="5" spans="1:13" s="49" customFormat="1" x14ac:dyDescent="0.2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</row>
    <row r="6" spans="1:13" s="49" customFormat="1" ht="13.5" thickBot="1" x14ac:dyDescent="0.25">
      <c r="A6" s="707" t="s">
        <v>951</v>
      </c>
      <c r="B6" s="707"/>
      <c r="C6" s="707"/>
      <c r="D6" s="707" t="s">
        <v>950</v>
      </c>
      <c r="E6" s="708"/>
      <c r="F6" s="708"/>
      <c r="G6" s="708"/>
      <c r="H6" s="708"/>
      <c r="I6" s="708"/>
      <c r="J6" s="708"/>
      <c r="K6" s="708"/>
      <c r="L6" s="708"/>
      <c r="M6" s="708"/>
    </row>
    <row r="7" spans="1:13" x14ac:dyDescent="0.2">
      <c r="A7" s="1277" t="s">
        <v>1033</v>
      </c>
      <c r="B7" s="1278"/>
      <c r="C7" s="50"/>
      <c r="D7" s="51"/>
      <c r="E7" s="978"/>
      <c r="F7" s="52"/>
      <c r="G7" s="52" t="s">
        <v>403</v>
      </c>
      <c r="H7" s="52"/>
      <c r="I7" s="52" t="s">
        <v>404</v>
      </c>
      <c r="J7" s="53" t="s">
        <v>405</v>
      </c>
      <c r="K7" s="705"/>
      <c r="L7" s="705"/>
      <c r="M7" s="705"/>
    </row>
    <row r="8" spans="1:13" ht="13.5" thickBot="1" x14ac:dyDescent="0.25">
      <c r="A8" s="1279" t="s">
        <v>1034</v>
      </c>
      <c r="B8" s="1280"/>
      <c r="C8" s="54"/>
      <c r="D8" s="55"/>
      <c r="E8" s="969"/>
      <c r="F8" s="56"/>
      <c r="G8" s="56" t="s">
        <v>435</v>
      </c>
      <c r="H8" s="56"/>
      <c r="I8" s="56" t="s">
        <v>436</v>
      </c>
      <c r="J8" s="57" t="s">
        <v>437</v>
      </c>
      <c r="K8" s="705"/>
      <c r="L8" s="705"/>
      <c r="M8" s="705"/>
    </row>
    <row r="9" spans="1:13" x14ac:dyDescent="0.2">
      <c r="A9" s="1260" t="s">
        <v>689</v>
      </c>
      <c r="B9" s="1261"/>
      <c r="C9" s="58" t="s">
        <v>133</v>
      </c>
      <c r="D9" s="59" t="s">
        <v>691</v>
      </c>
      <c r="E9" s="173"/>
      <c r="F9" s="173"/>
      <c r="G9" s="173" t="s">
        <v>1030</v>
      </c>
      <c r="H9" s="173"/>
      <c r="I9" s="173" t="s">
        <v>1031</v>
      </c>
      <c r="J9" s="174" t="s">
        <v>1032</v>
      </c>
      <c r="K9" s="705"/>
      <c r="L9" s="705"/>
      <c r="M9" s="705"/>
    </row>
    <row r="10" spans="1:13" x14ac:dyDescent="0.2">
      <c r="A10" s="1260" t="s">
        <v>700</v>
      </c>
      <c r="B10" s="1261"/>
      <c r="C10" s="62" t="s">
        <v>133</v>
      </c>
      <c r="D10" s="63" t="s">
        <v>691</v>
      </c>
      <c r="E10" s="1000"/>
      <c r="F10" s="64"/>
      <c r="G10" s="64" t="s">
        <v>741</v>
      </c>
      <c r="H10" s="64"/>
      <c r="I10" s="64" t="s">
        <v>742</v>
      </c>
      <c r="J10" s="65" t="s">
        <v>743</v>
      </c>
      <c r="K10" s="705"/>
      <c r="L10" s="705"/>
      <c r="M10" s="705"/>
    </row>
    <row r="11" spans="1:13" x14ac:dyDescent="0.2">
      <c r="A11" s="1262" t="s">
        <v>702</v>
      </c>
      <c r="B11" s="1261"/>
      <c r="C11" s="1263"/>
      <c r="D11" s="63" t="s">
        <v>693</v>
      </c>
      <c r="E11" s="990"/>
      <c r="F11" s="68"/>
      <c r="G11" s="68">
        <f>'Интерактивный прайс-лист'!$F$26*VLOOKUP(G7,last!$B$1:$C$2107,2,0)</f>
        <v>838</v>
      </c>
      <c r="H11" s="68"/>
      <c r="I11" s="68">
        <f>'Интерактивный прайс-лист'!$F$26*VLOOKUP(I7,last!$B$1:$C$2107,2,0)</f>
        <v>911</v>
      </c>
      <c r="J11" s="69">
        <f>'Интерактивный прайс-лист'!$F$26*VLOOKUP(J7,last!$B$1:$C$2107,2,0)</f>
        <v>1176</v>
      </c>
      <c r="K11" s="705"/>
      <c r="L11" s="705"/>
      <c r="M11" s="705"/>
    </row>
    <row r="12" spans="1:13" x14ac:dyDescent="0.2">
      <c r="A12" s="1262" t="s">
        <v>703</v>
      </c>
      <c r="B12" s="1261"/>
      <c r="C12" s="1263"/>
      <c r="D12" s="63" t="s">
        <v>693</v>
      </c>
      <c r="E12" s="990"/>
      <c r="F12" s="68"/>
      <c r="G12" s="68">
        <f>'Интерактивный прайс-лист'!$F$26*VLOOKUP(G8,last!$B$1:$C$2107,2,0)</f>
        <v>1682</v>
      </c>
      <c r="H12" s="68"/>
      <c r="I12" s="68">
        <f>'Интерактивный прайс-лист'!$F$26*VLOOKUP(I8,last!$B$1:$C$2107,2,0)</f>
        <v>2029</v>
      </c>
      <c r="J12" s="69">
        <f>'Интерактивный прайс-лист'!$F$26*VLOOKUP(J8,last!$B$1:$C$2107,2,0)</f>
        <v>1974</v>
      </c>
      <c r="K12" s="705"/>
      <c r="L12" s="705"/>
      <c r="M12" s="705"/>
    </row>
    <row r="13" spans="1:13" ht="13.5" thickBot="1" x14ac:dyDescent="0.25">
      <c r="A13" s="1264" t="s">
        <v>715</v>
      </c>
      <c r="B13" s="1322"/>
      <c r="C13" s="1265"/>
      <c r="D13" s="70" t="s">
        <v>693</v>
      </c>
      <c r="E13" s="993"/>
      <c r="F13" s="71"/>
      <c r="G13" s="71">
        <f>SUM(G11:G12)</f>
        <v>2520</v>
      </c>
      <c r="H13" s="71"/>
      <c r="I13" s="71">
        <f>SUM(I11:I12)</f>
        <v>2940</v>
      </c>
      <c r="J13" s="72">
        <f>SUM(J11:J12)</f>
        <v>3150</v>
      </c>
      <c r="K13" s="705"/>
      <c r="L13" s="705"/>
      <c r="M13" s="705"/>
    </row>
    <row r="14" spans="1:13" x14ac:dyDescent="0.2">
      <c r="A14" s="705"/>
      <c r="B14" s="705"/>
      <c r="C14" s="705"/>
      <c r="D14" s="706"/>
      <c r="E14" s="706"/>
      <c r="F14" s="706"/>
      <c r="G14" s="705"/>
      <c r="H14" s="705"/>
      <c r="I14" s="705"/>
      <c r="J14" s="705"/>
      <c r="K14" s="705"/>
      <c r="L14" s="705"/>
      <c r="M14" s="705"/>
    </row>
    <row r="15" spans="1:13" s="49" customFormat="1" ht="13.5" thickBot="1" x14ac:dyDescent="0.25">
      <c r="A15" s="707" t="s">
        <v>951</v>
      </c>
      <c r="B15" s="707"/>
      <c r="C15" s="707"/>
      <c r="D15" s="707" t="s">
        <v>950</v>
      </c>
      <c r="E15" s="708"/>
      <c r="F15" s="708"/>
      <c r="G15" s="708"/>
      <c r="H15" s="708"/>
      <c r="I15" s="708"/>
      <c r="J15" s="708"/>
      <c r="K15" s="708"/>
      <c r="L15" s="708"/>
      <c r="M15" s="708"/>
    </row>
    <row r="16" spans="1:13" x14ac:dyDescent="0.2">
      <c r="A16" s="1277" t="s">
        <v>1033</v>
      </c>
      <c r="B16" s="1278"/>
      <c r="C16" s="50"/>
      <c r="D16" s="51"/>
      <c r="E16" s="978"/>
      <c r="F16" s="52"/>
      <c r="G16" s="52" t="s">
        <v>843</v>
      </c>
      <c r="H16" s="52" t="s">
        <v>845</v>
      </c>
      <c r="I16" s="52"/>
      <c r="J16" s="518" t="s">
        <v>1038</v>
      </c>
      <c r="K16" s="705"/>
      <c r="L16" s="705"/>
      <c r="M16" s="705"/>
    </row>
    <row r="17" spans="1:13" ht="13.5" thickBot="1" x14ac:dyDescent="0.25">
      <c r="A17" s="1279" t="s">
        <v>1034</v>
      </c>
      <c r="B17" s="1280"/>
      <c r="C17" s="54"/>
      <c r="D17" s="55"/>
      <c r="E17" s="968"/>
      <c r="F17" s="421"/>
      <c r="G17" s="421" t="s">
        <v>1035</v>
      </c>
      <c r="H17" s="421" t="s">
        <v>1036</v>
      </c>
      <c r="I17" s="421"/>
      <c r="J17" s="422" t="s">
        <v>1037</v>
      </c>
      <c r="K17" s="705"/>
      <c r="L17" s="705"/>
      <c r="M17" s="705"/>
    </row>
    <row r="18" spans="1:13" x14ac:dyDescent="0.2">
      <c r="A18" s="1260" t="s">
        <v>689</v>
      </c>
      <c r="B18" s="1261"/>
      <c r="C18" s="74" t="s">
        <v>133</v>
      </c>
      <c r="D18" s="59" t="s">
        <v>691</v>
      </c>
      <c r="E18" s="1018"/>
      <c r="F18" s="60"/>
      <c r="G18" s="60" t="s">
        <v>738</v>
      </c>
      <c r="H18" s="60" t="s">
        <v>739</v>
      </c>
      <c r="I18" s="60"/>
      <c r="J18" s="174" t="s">
        <v>1041</v>
      </c>
      <c r="K18" s="705"/>
      <c r="L18" s="705"/>
      <c r="M18" s="705"/>
    </row>
    <row r="19" spans="1:13" x14ac:dyDescent="0.2">
      <c r="A19" s="1260" t="s">
        <v>700</v>
      </c>
      <c r="B19" s="1261"/>
      <c r="C19" s="67" t="s">
        <v>133</v>
      </c>
      <c r="D19" s="63" t="s">
        <v>691</v>
      </c>
      <c r="E19" s="1000"/>
      <c r="F19" s="64"/>
      <c r="G19" s="64" t="s">
        <v>740</v>
      </c>
      <c r="H19" s="311" t="s">
        <v>1040</v>
      </c>
      <c r="I19" s="64"/>
      <c r="J19" s="312" t="s">
        <v>1042</v>
      </c>
      <c r="K19" s="705"/>
      <c r="L19" s="705"/>
      <c r="M19" s="705"/>
    </row>
    <row r="20" spans="1:13" x14ac:dyDescent="0.2">
      <c r="A20" s="1262" t="s">
        <v>702</v>
      </c>
      <c r="B20" s="1261"/>
      <c r="C20" s="1263"/>
      <c r="D20" s="63" t="s">
        <v>693</v>
      </c>
      <c r="E20" s="957"/>
      <c r="F20" s="75"/>
      <c r="G20" s="75">
        <f>'Интерактивный прайс-лист'!$F$26*VLOOKUP(G16,last!$B$1:$C$2107,2,0)</f>
        <v>877</v>
      </c>
      <c r="H20" s="75">
        <f>'Интерактивный прайс-лист'!$F$26*VLOOKUP(H16,last!$B$1:$C$2107,2,0)</f>
        <v>980</v>
      </c>
      <c r="I20" s="75"/>
      <c r="J20" s="76">
        <f>'Интерактивный прайс-лист'!$F$26*VLOOKUP(J16,last!$B$1:$C$2107,2,0)</f>
        <v>1812</v>
      </c>
      <c r="K20" s="705"/>
      <c r="L20" s="705"/>
      <c r="M20" s="705"/>
    </row>
    <row r="21" spans="1:13" x14ac:dyDescent="0.2">
      <c r="A21" s="1262" t="s">
        <v>703</v>
      </c>
      <c r="B21" s="1261"/>
      <c r="C21" s="1263"/>
      <c r="D21" s="63" t="s">
        <v>693</v>
      </c>
      <c r="E21" s="957"/>
      <c r="F21" s="75"/>
      <c r="G21" s="75">
        <f>'Интерактивный прайс-лист'!$F$26*VLOOKUP(G17,last!$B$1:$C$2107,2,0)</f>
        <v>1360</v>
      </c>
      <c r="H21" s="75">
        <f>'Интерактивный прайс-лист'!$F$26*VLOOKUP(H17,last!$B$1:$C$2107,2,0)</f>
        <v>1658</v>
      </c>
      <c r="I21" s="75"/>
      <c r="J21" s="76">
        <f>'Интерактивный прайс-лист'!$F$26*VLOOKUP(J17,last!$B$1:$C$2107,2,0)</f>
        <v>2586</v>
      </c>
      <c r="K21" s="705"/>
      <c r="L21" s="705"/>
      <c r="M21" s="705"/>
    </row>
    <row r="22" spans="1:13" ht="13.5" thickBot="1" x14ac:dyDescent="0.25">
      <c r="A22" s="1264" t="s">
        <v>715</v>
      </c>
      <c r="B22" s="1322"/>
      <c r="C22" s="1265"/>
      <c r="D22" s="70" t="s">
        <v>693</v>
      </c>
      <c r="E22" s="962"/>
      <c r="F22" s="77"/>
      <c r="G22" s="77">
        <f>SUM(G20:G21)</f>
        <v>2237</v>
      </c>
      <c r="H22" s="77">
        <f>SUM(H20:H21)</f>
        <v>2638</v>
      </c>
      <c r="I22" s="77"/>
      <c r="J22" s="78">
        <f>SUM(J20:J21)</f>
        <v>4398</v>
      </c>
      <c r="K22" s="705"/>
      <c r="L22" s="705"/>
      <c r="M22" s="705"/>
    </row>
    <row r="23" spans="1:13" x14ac:dyDescent="0.2">
      <c r="A23" s="705"/>
      <c r="B23" s="705"/>
      <c r="C23" s="705"/>
      <c r="D23" s="706"/>
      <c r="E23" s="705"/>
      <c r="F23" s="705"/>
      <c r="G23" s="705"/>
      <c r="H23" s="705"/>
      <c r="I23" s="705"/>
      <c r="J23" s="705"/>
      <c r="K23" s="705"/>
      <c r="L23" s="705"/>
      <c r="M23" s="705"/>
    </row>
    <row r="24" spans="1:13" s="49" customFormat="1" ht="13.5" thickBot="1" x14ac:dyDescent="0.25">
      <c r="A24" s="707" t="s">
        <v>951</v>
      </c>
      <c r="B24" s="707"/>
      <c r="C24" s="707"/>
      <c r="D24" s="707" t="s">
        <v>950</v>
      </c>
      <c r="E24" s="708"/>
      <c r="F24" s="708"/>
      <c r="G24" s="708"/>
      <c r="H24" s="708"/>
      <c r="I24" s="708"/>
      <c r="J24" s="708"/>
      <c r="K24" s="708"/>
      <c r="L24" s="708"/>
      <c r="M24" s="708"/>
    </row>
    <row r="25" spans="1:13" x14ac:dyDescent="0.2">
      <c r="A25" s="1277" t="s">
        <v>1033</v>
      </c>
      <c r="B25" s="1278"/>
      <c r="C25" s="50"/>
      <c r="D25" s="51"/>
      <c r="E25" s="978"/>
      <c r="F25" s="52"/>
      <c r="G25" s="52" t="s">
        <v>842</v>
      </c>
      <c r="H25" s="52" t="s">
        <v>844</v>
      </c>
      <c r="I25" s="52"/>
      <c r="J25" s="518" t="s">
        <v>1039</v>
      </c>
      <c r="K25" s="705"/>
      <c r="L25" s="705"/>
      <c r="M25" s="705"/>
    </row>
    <row r="26" spans="1:13" ht="13.5" thickBot="1" x14ac:dyDescent="0.25">
      <c r="A26" s="1279" t="s">
        <v>1034</v>
      </c>
      <c r="B26" s="1280"/>
      <c r="C26" s="54"/>
      <c r="D26" s="55"/>
      <c r="E26" s="968"/>
      <c r="F26" s="421"/>
      <c r="G26" s="421" t="s">
        <v>1035</v>
      </c>
      <c r="H26" s="421" t="s">
        <v>1036</v>
      </c>
      <c r="I26" s="421"/>
      <c r="J26" s="422" t="s">
        <v>1037</v>
      </c>
      <c r="K26" s="705"/>
      <c r="L26" s="705"/>
      <c r="M26" s="705"/>
    </row>
    <row r="27" spans="1:13" x14ac:dyDescent="0.2">
      <c r="A27" s="1260" t="s">
        <v>689</v>
      </c>
      <c r="B27" s="1261"/>
      <c r="C27" s="74" t="s">
        <v>133</v>
      </c>
      <c r="D27" s="59" t="s">
        <v>691</v>
      </c>
      <c r="E27" s="1018"/>
      <c r="F27" s="60"/>
      <c r="G27" s="60" t="s">
        <v>738</v>
      </c>
      <c r="H27" s="60" t="s">
        <v>739</v>
      </c>
      <c r="I27" s="60"/>
      <c r="J27" s="174" t="s">
        <v>1041</v>
      </c>
      <c r="K27" s="705"/>
      <c r="L27" s="705"/>
      <c r="M27" s="705"/>
    </row>
    <row r="28" spans="1:13" x14ac:dyDescent="0.2">
      <c r="A28" s="1260" t="s">
        <v>700</v>
      </c>
      <c r="B28" s="1261"/>
      <c r="C28" s="67" t="s">
        <v>133</v>
      </c>
      <c r="D28" s="63" t="s">
        <v>691</v>
      </c>
      <c r="E28" s="1000"/>
      <c r="F28" s="64"/>
      <c r="G28" s="64" t="s">
        <v>740</v>
      </c>
      <c r="H28" s="311" t="s">
        <v>1040</v>
      </c>
      <c r="I28" s="64"/>
      <c r="J28" s="312" t="s">
        <v>1042</v>
      </c>
      <c r="K28" s="705"/>
      <c r="L28" s="705"/>
      <c r="M28" s="705"/>
    </row>
    <row r="29" spans="1:13" x14ac:dyDescent="0.2">
      <c r="A29" s="1262" t="s">
        <v>702</v>
      </c>
      <c r="B29" s="1261"/>
      <c r="C29" s="1263"/>
      <c r="D29" s="63" t="s">
        <v>693</v>
      </c>
      <c r="E29" s="957"/>
      <c r="F29" s="75"/>
      <c r="G29" s="75">
        <f>'Интерактивный прайс-лист'!$F$26*VLOOKUP(G25,last!$B$1:$C$2107,2,0)</f>
        <v>1042</v>
      </c>
      <c r="H29" s="75">
        <f>'Интерактивный прайс-лист'!$F$26*VLOOKUP(H25,last!$B$1:$C$2107,2,0)</f>
        <v>1169</v>
      </c>
      <c r="I29" s="75"/>
      <c r="J29" s="76">
        <f>'Интерактивный прайс-лист'!$F$26*VLOOKUP(J25,last!$B$1:$C$2107,2,0)</f>
        <v>2154</v>
      </c>
      <c r="K29" s="705"/>
      <c r="L29" s="705"/>
      <c r="M29" s="705"/>
    </row>
    <row r="30" spans="1:13" x14ac:dyDescent="0.2">
      <c r="A30" s="1262" t="s">
        <v>703</v>
      </c>
      <c r="B30" s="1261"/>
      <c r="C30" s="1263"/>
      <c r="D30" s="63" t="s">
        <v>693</v>
      </c>
      <c r="E30" s="957"/>
      <c r="F30" s="75"/>
      <c r="G30" s="75">
        <f>'Интерактивный прайс-лист'!$F$26*VLOOKUP(G26,last!$B$1:$C$2107,2,0)</f>
        <v>1360</v>
      </c>
      <c r="H30" s="75">
        <f>'Интерактивный прайс-лист'!$F$26*VLOOKUP(H26,last!$B$1:$C$2107,2,0)</f>
        <v>1658</v>
      </c>
      <c r="I30" s="75"/>
      <c r="J30" s="76">
        <f>'Интерактивный прайс-лист'!$F$26*VLOOKUP(J26,last!$B$1:$C$2107,2,0)</f>
        <v>2586</v>
      </c>
      <c r="K30" s="705"/>
      <c r="L30" s="705"/>
      <c r="M30" s="705"/>
    </row>
    <row r="31" spans="1:13" ht="13.5" thickBot="1" x14ac:dyDescent="0.25">
      <c r="A31" s="1264" t="s">
        <v>715</v>
      </c>
      <c r="B31" s="1322"/>
      <c r="C31" s="1265"/>
      <c r="D31" s="70" t="s">
        <v>693</v>
      </c>
      <c r="E31" s="962"/>
      <c r="F31" s="77"/>
      <c r="G31" s="77">
        <f>SUM(G29:G30)</f>
        <v>2402</v>
      </c>
      <c r="H31" s="77">
        <f>SUM(H29:H30)</f>
        <v>2827</v>
      </c>
      <c r="I31" s="77"/>
      <c r="J31" s="78">
        <f>SUM(J29:J30)</f>
        <v>4740</v>
      </c>
      <c r="K31" s="705"/>
      <c r="L31" s="705"/>
      <c r="M31" s="705"/>
    </row>
    <row r="32" spans="1:13" x14ac:dyDescent="0.2">
      <c r="A32" s="705"/>
      <c r="B32" s="705"/>
      <c r="C32" s="705"/>
      <c r="D32" s="706"/>
      <c r="E32" s="706"/>
      <c r="F32" s="706"/>
      <c r="G32" s="705"/>
      <c r="H32" s="705"/>
      <c r="I32" s="705"/>
      <c r="J32" s="705"/>
      <c r="K32" s="705"/>
      <c r="L32" s="705"/>
      <c r="M32" s="705"/>
    </row>
    <row r="33" spans="1:13" s="49" customFormat="1" ht="13.5" thickBot="1" x14ac:dyDescent="0.25">
      <c r="A33" s="707" t="s">
        <v>951</v>
      </c>
      <c r="B33" s="707"/>
      <c r="C33" s="707"/>
      <c r="D33" s="707" t="s">
        <v>950</v>
      </c>
      <c r="E33" s="708"/>
      <c r="F33" s="708"/>
      <c r="G33" s="708"/>
      <c r="H33" s="708"/>
      <c r="I33" s="708"/>
      <c r="J33" s="708"/>
      <c r="K33" s="708"/>
      <c r="L33" s="708"/>
      <c r="M33" s="708"/>
    </row>
    <row r="34" spans="1:13" x14ac:dyDescent="0.2">
      <c r="A34" s="1277" t="s">
        <v>1033</v>
      </c>
      <c r="B34" s="1278"/>
      <c r="C34" s="50"/>
      <c r="D34" s="51"/>
      <c r="E34" s="1054"/>
      <c r="F34" s="995" t="s">
        <v>1506</v>
      </c>
      <c r="G34" s="978" t="s">
        <v>1507</v>
      </c>
      <c r="H34" s="978" t="s">
        <v>1045</v>
      </c>
      <c r="I34" s="978" t="s">
        <v>1046</v>
      </c>
      <c r="J34" s="979" t="s">
        <v>1047</v>
      </c>
      <c r="K34" s="705"/>
      <c r="L34" s="705"/>
      <c r="M34" s="705"/>
    </row>
    <row r="35" spans="1:13" ht="13.5" thickBot="1" x14ac:dyDescent="0.25">
      <c r="A35" s="1279" t="s">
        <v>1034</v>
      </c>
      <c r="B35" s="1280"/>
      <c r="C35" s="54"/>
      <c r="D35" s="55"/>
      <c r="E35" s="1050"/>
      <c r="F35" s="969" t="s">
        <v>1508</v>
      </c>
      <c r="G35" s="969" t="s">
        <v>1509</v>
      </c>
      <c r="H35" s="969" t="s">
        <v>1055</v>
      </c>
      <c r="I35" s="969" t="s">
        <v>1056</v>
      </c>
      <c r="J35" s="975" t="s">
        <v>1057</v>
      </c>
      <c r="K35" s="705"/>
      <c r="L35" s="705"/>
      <c r="M35" s="705"/>
    </row>
    <row r="36" spans="1:13" x14ac:dyDescent="0.2">
      <c r="A36" s="1273" t="s">
        <v>689</v>
      </c>
      <c r="B36" s="1274"/>
      <c r="C36" s="948" t="s">
        <v>133</v>
      </c>
      <c r="D36" s="79" t="s">
        <v>691</v>
      </c>
      <c r="E36" s="1051"/>
      <c r="F36" s="1018" t="s">
        <v>744</v>
      </c>
      <c r="G36" s="1018" t="s">
        <v>748</v>
      </c>
      <c r="H36" s="1018" t="s">
        <v>745</v>
      </c>
      <c r="I36" s="1018" t="s">
        <v>746</v>
      </c>
      <c r="J36" s="61" t="s">
        <v>747</v>
      </c>
      <c r="K36" s="705"/>
      <c r="L36" s="705"/>
      <c r="M36" s="705"/>
    </row>
    <row r="37" spans="1:13" x14ac:dyDescent="0.2">
      <c r="A37" s="1260" t="s">
        <v>700</v>
      </c>
      <c r="B37" s="1261"/>
      <c r="C37" s="947" t="s">
        <v>133</v>
      </c>
      <c r="D37" s="80" t="s">
        <v>691</v>
      </c>
      <c r="E37" s="1052"/>
      <c r="F37" s="1000" t="s">
        <v>1510</v>
      </c>
      <c r="G37" s="1000" t="s">
        <v>1511</v>
      </c>
      <c r="H37" s="1010" t="s">
        <v>1058</v>
      </c>
      <c r="I37" s="1000" t="s">
        <v>749</v>
      </c>
      <c r="J37" s="65" t="s">
        <v>750</v>
      </c>
      <c r="K37" s="705"/>
      <c r="L37" s="705"/>
      <c r="M37" s="705"/>
    </row>
    <row r="38" spans="1:13" x14ac:dyDescent="0.2">
      <c r="A38" s="1262" t="s">
        <v>702</v>
      </c>
      <c r="B38" s="1261"/>
      <c r="C38" s="1263"/>
      <c r="D38" s="80" t="s">
        <v>693</v>
      </c>
      <c r="E38" s="1053"/>
      <c r="F38" s="990">
        <f>'Интерактивный прайс-лист'!$F$26*VLOOKUP(F34,last!$B$1:$C$2107,2,0)</f>
        <v>549</v>
      </c>
      <c r="G38" s="990">
        <f>'Интерактивный прайс-лист'!$F$26*VLOOKUP(G34,last!$B$1:$C$2107,2,0)</f>
        <v>622</v>
      </c>
      <c r="H38" s="990">
        <f>'Интерактивный прайс-лист'!$F$26*VLOOKUP(H34,last!$B$1:$C$2107,2,0)</f>
        <v>669</v>
      </c>
      <c r="I38" s="990">
        <f>'Интерактивный прайс-лист'!$F$26*VLOOKUP(I34,last!$B$1:$C$2107,2,0)</f>
        <v>785</v>
      </c>
      <c r="J38" s="991">
        <f>'Интерактивный прайс-лист'!$F$26*VLOOKUP(J34,last!$B$1:$C$2107,2,0)</f>
        <v>1469</v>
      </c>
      <c r="K38" s="705"/>
      <c r="L38" s="705"/>
      <c r="M38" s="705"/>
    </row>
    <row r="39" spans="1:13" x14ac:dyDescent="0.2">
      <c r="A39" s="1262" t="s">
        <v>703</v>
      </c>
      <c r="B39" s="1261"/>
      <c r="C39" s="1263"/>
      <c r="D39" s="80" t="s">
        <v>693</v>
      </c>
      <c r="E39" s="1053"/>
      <c r="F39" s="990">
        <f>'Интерактивный прайс-лист'!$F$26*VLOOKUP(F35,last!$B$1:$C$2107,2,0)</f>
        <v>1161</v>
      </c>
      <c r="G39" s="990">
        <f>'Интерактивный прайс-лист'!$F$26*VLOOKUP(G35,last!$B$1:$C$2107,2,0)</f>
        <v>1191</v>
      </c>
      <c r="H39" s="990">
        <f>'Интерактивный прайс-лист'!$F$26*VLOOKUP(H35,last!$B$1:$C$2107,2,0)</f>
        <v>1545</v>
      </c>
      <c r="I39" s="990">
        <f>'Интерактивный прайс-лист'!$F$26*VLOOKUP(I35,last!$B$1:$C$2107,2,0)</f>
        <v>1959</v>
      </c>
      <c r="J39" s="991">
        <f>'Интерактивный прайс-лист'!$F$26*VLOOKUP(J35,last!$B$1:$C$2107,2,0)</f>
        <v>2315</v>
      </c>
      <c r="K39" s="705"/>
      <c r="L39" s="705"/>
      <c r="M39" s="705"/>
    </row>
    <row r="40" spans="1:13" ht="13.5" thickBot="1" x14ac:dyDescent="0.25">
      <c r="A40" s="1302" t="s">
        <v>715</v>
      </c>
      <c r="B40" s="1303"/>
      <c r="C40" s="1304"/>
      <c r="D40" s="70" t="s">
        <v>693</v>
      </c>
      <c r="E40" s="999"/>
      <c r="F40" s="993">
        <f>SUM(F38:F39)</f>
        <v>1710</v>
      </c>
      <c r="G40" s="993">
        <f>SUM(G38:G39)</f>
        <v>1813</v>
      </c>
      <c r="H40" s="993">
        <f>SUM(H38:H39)</f>
        <v>2214</v>
      </c>
      <c r="I40" s="993">
        <f>SUM(I38:I39)</f>
        <v>2744</v>
      </c>
      <c r="J40" s="994">
        <f>SUM(J38:J39)</f>
        <v>3784</v>
      </c>
      <c r="K40" s="705"/>
      <c r="L40" s="705"/>
      <c r="M40" s="705"/>
    </row>
    <row r="41" spans="1:13" x14ac:dyDescent="0.2">
      <c r="A41" s="705"/>
      <c r="B41" s="705"/>
      <c r="C41" s="705"/>
      <c r="D41" s="706"/>
      <c r="E41" s="706"/>
      <c r="F41" s="706"/>
      <c r="G41" s="705"/>
      <c r="H41" s="705"/>
      <c r="I41" s="705"/>
      <c r="J41" s="705"/>
      <c r="K41" s="705"/>
      <c r="L41" s="705"/>
      <c r="M41" s="705"/>
    </row>
    <row r="42" spans="1:13" s="49" customFormat="1" ht="13.5" thickBot="1" x14ac:dyDescent="0.25">
      <c r="A42" s="707" t="s">
        <v>951</v>
      </c>
      <c r="B42" s="707"/>
      <c r="C42" s="707"/>
      <c r="D42" s="707" t="s">
        <v>950</v>
      </c>
      <c r="E42" s="708"/>
      <c r="F42" s="708"/>
      <c r="G42" s="708"/>
      <c r="H42" s="708"/>
      <c r="I42" s="708"/>
      <c r="J42" s="708"/>
      <c r="K42" s="708"/>
      <c r="L42" s="708"/>
      <c r="M42" s="708"/>
    </row>
    <row r="43" spans="1:13" x14ac:dyDescent="0.2">
      <c r="A43" s="1277" t="s">
        <v>1033</v>
      </c>
      <c r="B43" s="1278"/>
      <c r="C43" s="50"/>
      <c r="D43" s="749"/>
      <c r="E43" s="525" t="s">
        <v>1512</v>
      </c>
      <c r="F43" s="995"/>
      <c r="G43" s="978"/>
      <c r="H43" s="996" t="s">
        <v>1513</v>
      </c>
      <c r="I43" s="705"/>
      <c r="J43" s="705"/>
      <c r="K43" s="705"/>
      <c r="L43" s="705"/>
      <c r="M43" s="705"/>
    </row>
    <row r="44" spans="1:13" ht="27" customHeight="1" thickBot="1" x14ac:dyDescent="0.25">
      <c r="A44" s="1279" t="s">
        <v>1034</v>
      </c>
      <c r="B44" s="1280"/>
      <c r="C44" s="54"/>
      <c r="D44" s="750"/>
      <c r="E44" s="1055" t="s">
        <v>1514</v>
      </c>
      <c r="F44" s="969"/>
      <c r="G44" s="969"/>
      <c r="H44" s="1056" t="s">
        <v>1514</v>
      </c>
      <c r="I44" s="705"/>
      <c r="J44" s="705"/>
      <c r="K44" s="705"/>
      <c r="L44" s="705"/>
      <c r="M44" s="705"/>
    </row>
    <row r="45" spans="1:13" ht="12.75" customHeight="1" x14ac:dyDescent="0.2">
      <c r="A45" s="1273" t="s">
        <v>689</v>
      </c>
      <c r="B45" s="1274"/>
      <c r="C45" s="948" t="s">
        <v>133</v>
      </c>
      <c r="D45" s="79" t="s">
        <v>691</v>
      </c>
      <c r="E45" s="1305" t="s">
        <v>730</v>
      </c>
      <c r="F45" s="1018"/>
      <c r="G45" s="1018"/>
      <c r="H45" s="1307" t="s">
        <v>730</v>
      </c>
      <c r="I45" s="705"/>
      <c r="J45" s="705"/>
      <c r="K45" s="705"/>
      <c r="L45" s="705"/>
      <c r="M45" s="705"/>
    </row>
    <row r="46" spans="1:13" x14ac:dyDescent="0.2">
      <c r="A46" s="1260" t="s">
        <v>700</v>
      </c>
      <c r="B46" s="1261"/>
      <c r="C46" s="947" t="s">
        <v>133</v>
      </c>
      <c r="D46" s="80" t="s">
        <v>691</v>
      </c>
      <c r="E46" s="1306"/>
      <c r="F46" s="1000"/>
      <c r="G46" s="1000"/>
      <c r="H46" s="1308"/>
      <c r="I46" s="705"/>
      <c r="J46" s="705"/>
      <c r="K46" s="705"/>
      <c r="L46" s="705"/>
      <c r="M46" s="705"/>
    </row>
    <row r="47" spans="1:13" x14ac:dyDescent="0.2">
      <c r="A47" s="1262" t="s">
        <v>702</v>
      </c>
      <c r="B47" s="1261"/>
      <c r="C47" s="1263"/>
      <c r="D47" s="80" t="s">
        <v>693</v>
      </c>
      <c r="E47" s="989">
        <f>'Интерактивный прайс-лист'!$F$26*VLOOKUP(E43,last!$B$1:$C$2107,2,0)</f>
        <v>524</v>
      </c>
      <c r="F47" s="990"/>
      <c r="G47" s="990"/>
      <c r="H47" s="991">
        <f>'Интерактивный прайс-лист'!$F$26*VLOOKUP(H43,last!$B$1:$C$2107,2,0)</f>
        <v>669</v>
      </c>
      <c r="I47" s="705"/>
      <c r="J47" s="705"/>
      <c r="K47" s="705"/>
      <c r="L47" s="705"/>
      <c r="M47" s="705"/>
    </row>
    <row r="48" spans="1:13" x14ac:dyDescent="0.2">
      <c r="A48" s="1262" t="s">
        <v>703</v>
      </c>
      <c r="B48" s="1261"/>
      <c r="C48" s="1263"/>
      <c r="D48" s="80" t="s">
        <v>693</v>
      </c>
      <c r="E48" s="1309"/>
      <c r="F48" s="990"/>
      <c r="G48" s="990"/>
      <c r="H48" s="1311"/>
      <c r="I48" s="705"/>
      <c r="J48" s="705"/>
      <c r="K48" s="705"/>
      <c r="L48" s="705"/>
      <c r="M48" s="705"/>
    </row>
    <row r="49" spans="1:13" ht="13.5" thickBot="1" x14ac:dyDescent="0.25">
      <c r="A49" s="1302" t="s">
        <v>715</v>
      </c>
      <c r="B49" s="1303"/>
      <c r="C49" s="1304"/>
      <c r="D49" s="70" t="s">
        <v>693</v>
      </c>
      <c r="E49" s="1310"/>
      <c r="F49" s="993"/>
      <c r="G49" s="993"/>
      <c r="H49" s="1312"/>
      <c r="I49" s="705"/>
      <c r="J49" s="705"/>
      <c r="K49" s="705"/>
      <c r="L49" s="705"/>
      <c r="M49" s="705"/>
    </row>
    <row r="50" spans="1:13" x14ac:dyDescent="0.2">
      <c r="A50" s="705"/>
      <c r="B50" s="705"/>
      <c r="C50" s="705"/>
      <c r="D50" s="706"/>
      <c r="E50" s="706"/>
      <c r="F50" s="706"/>
      <c r="G50" s="705"/>
      <c r="H50" s="705"/>
      <c r="I50" s="705"/>
      <c r="J50" s="705"/>
      <c r="K50" s="705"/>
      <c r="L50" s="705"/>
      <c r="M50" s="705"/>
    </row>
    <row r="51" spans="1:13" s="49" customFormat="1" ht="13.5" thickBot="1" x14ac:dyDescent="0.25">
      <c r="A51" s="707" t="s">
        <v>951</v>
      </c>
      <c r="B51" s="707"/>
      <c r="C51" s="707"/>
      <c r="D51" s="707" t="s">
        <v>950</v>
      </c>
      <c r="E51" s="708"/>
      <c r="F51" s="708"/>
      <c r="G51" s="708"/>
      <c r="H51" s="708"/>
      <c r="I51" s="708"/>
      <c r="J51" s="708"/>
      <c r="K51" s="708"/>
      <c r="L51" s="708"/>
      <c r="M51" s="708"/>
    </row>
    <row r="52" spans="1:13" x14ac:dyDescent="0.2">
      <c r="A52" s="1324" t="s">
        <v>1033</v>
      </c>
      <c r="B52" s="1325"/>
      <c r="C52" s="730"/>
      <c r="D52" s="731"/>
      <c r="E52" s="1049"/>
      <c r="F52" s="732" t="s">
        <v>982</v>
      </c>
      <c r="G52" s="732" t="s">
        <v>984</v>
      </c>
      <c r="H52" s="733" t="s">
        <v>986</v>
      </c>
      <c r="I52" s="705"/>
      <c r="J52" s="705"/>
      <c r="K52" s="705"/>
      <c r="L52" s="705"/>
      <c r="M52" s="705"/>
    </row>
    <row r="53" spans="1:13" ht="13.5" thickBot="1" x14ac:dyDescent="0.25">
      <c r="A53" s="1279" t="s">
        <v>1034</v>
      </c>
      <c r="B53" s="1280"/>
      <c r="C53" s="54"/>
      <c r="D53" s="55"/>
      <c r="E53" s="1050"/>
      <c r="F53" s="969" t="s">
        <v>983</v>
      </c>
      <c r="G53" s="56" t="s">
        <v>985</v>
      </c>
      <c r="H53" s="57" t="s">
        <v>987</v>
      </c>
      <c r="I53" s="705"/>
      <c r="J53" s="705"/>
      <c r="K53" s="705"/>
      <c r="L53" s="705"/>
      <c r="M53" s="705"/>
    </row>
    <row r="54" spans="1:13" x14ac:dyDescent="0.2">
      <c r="A54" s="1323" t="s">
        <v>689</v>
      </c>
      <c r="B54" s="1274"/>
      <c r="C54" s="74" t="s">
        <v>133</v>
      </c>
      <c r="D54" s="59" t="s">
        <v>691</v>
      </c>
      <c r="E54" s="1051"/>
      <c r="F54" s="1018" t="s">
        <v>734</v>
      </c>
      <c r="G54" s="60" t="s">
        <v>735</v>
      </c>
      <c r="H54" s="174" t="s">
        <v>1059</v>
      </c>
      <c r="I54" s="705"/>
      <c r="J54" s="705"/>
      <c r="K54" s="705"/>
      <c r="L54" s="705"/>
      <c r="M54" s="705"/>
    </row>
    <row r="55" spans="1:13" x14ac:dyDescent="0.2">
      <c r="A55" s="1260" t="s">
        <v>700</v>
      </c>
      <c r="B55" s="1261"/>
      <c r="C55" s="67" t="s">
        <v>133</v>
      </c>
      <c r="D55" s="63" t="s">
        <v>691</v>
      </c>
      <c r="E55" s="1052"/>
      <c r="F55" s="1000" t="s">
        <v>736</v>
      </c>
      <c r="G55" s="64" t="s">
        <v>737</v>
      </c>
      <c r="H55" s="312" t="s">
        <v>1060</v>
      </c>
      <c r="I55" s="705"/>
      <c r="J55" s="705"/>
      <c r="K55" s="705"/>
      <c r="L55" s="705"/>
      <c r="M55" s="705"/>
    </row>
    <row r="56" spans="1:13" x14ac:dyDescent="0.2">
      <c r="A56" s="1262" t="s">
        <v>702</v>
      </c>
      <c r="B56" s="1261"/>
      <c r="C56" s="1263"/>
      <c r="D56" s="63" t="s">
        <v>693</v>
      </c>
      <c r="E56" s="1053"/>
      <c r="F56" s="990">
        <f>'Интерактивный прайс-лист'!$F$26*VLOOKUP(F52,last!$B$1:$C$2107,2,0)</f>
        <v>502</v>
      </c>
      <c r="G56" s="68">
        <f>'Интерактивный прайс-лист'!$F$26*VLOOKUP(G52,last!$B$1:$C$2107,2,0)</f>
        <v>535</v>
      </c>
      <c r="H56" s="69">
        <f>'Интерактивный прайс-лист'!$F$26*VLOOKUP(H52,last!$B$1:$C$2107,2,0)</f>
        <v>584</v>
      </c>
      <c r="I56" s="705"/>
      <c r="J56" s="705"/>
      <c r="K56" s="705"/>
      <c r="L56" s="705"/>
      <c r="M56" s="705"/>
    </row>
    <row r="57" spans="1:13" x14ac:dyDescent="0.2">
      <c r="A57" s="1262" t="s">
        <v>703</v>
      </c>
      <c r="B57" s="1261"/>
      <c r="C57" s="1263"/>
      <c r="D57" s="63" t="s">
        <v>693</v>
      </c>
      <c r="E57" s="1053"/>
      <c r="F57" s="990">
        <f>'Интерактивный прайс-лист'!$F$26*VLOOKUP(F53,last!$B$1:$C$2107,2,0)</f>
        <v>859</v>
      </c>
      <c r="G57" s="68">
        <f>'Интерактивный прайс-лист'!$F$26*VLOOKUP(G53,last!$B$1:$C$2107,2,0)</f>
        <v>913</v>
      </c>
      <c r="H57" s="69">
        <f>'Интерактивный прайс-лист'!$F$26*VLOOKUP(H53,last!$B$1:$C$2107,2,0)</f>
        <v>1119</v>
      </c>
      <c r="I57" s="705"/>
      <c r="J57" s="705"/>
      <c r="K57" s="705"/>
      <c r="L57" s="705"/>
      <c r="M57" s="705"/>
    </row>
    <row r="58" spans="1:13" ht="13.5" thickBot="1" x14ac:dyDescent="0.25">
      <c r="A58" s="1302" t="s">
        <v>715</v>
      </c>
      <c r="B58" s="1303"/>
      <c r="C58" s="1304"/>
      <c r="D58" s="70" t="s">
        <v>693</v>
      </c>
      <c r="E58" s="999"/>
      <c r="F58" s="993">
        <f>SUM(F56:F57)</f>
        <v>1361</v>
      </c>
      <c r="G58" s="71">
        <f>SUM(G56:G57)</f>
        <v>1448</v>
      </c>
      <c r="H58" s="72">
        <f>SUM(H56:H57)</f>
        <v>1703</v>
      </c>
      <c r="I58" s="705"/>
      <c r="J58" s="705"/>
      <c r="K58" s="705"/>
      <c r="L58" s="705"/>
      <c r="M58" s="705"/>
    </row>
    <row r="59" spans="1:13" x14ac:dyDescent="0.2">
      <c r="A59" s="705"/>
      <c r="B59" s="705"/>
      <c r="C59" s="705"/>
      <c r="D59" s="706"/>
      <c r="E59" s="706"/>
      <c r="F59" s="706"/>
      <c r="G59" s="705"/>
      <c r="H59" s="705"/>
      <c r="I59" s="705"/>
      <c r="J59" s="705"/>
      <c r="K59" s="705"/>
      <c r="L59" s="705"/>
      <c r="M59" s="705"/>
    </row>
    <row r="60" spans="1:13" s="708" customFormat="1" ht="13.5" thickBot="1" x14ac:dyDescent="0.25">
      <c r="A60" s="707" t="s">
        <v>951</v>
      </c>
      <c r="B60" s="707"/>
      <c r="C60" s="707"/>
      <c r="D60" s="707" t="s">
        <v>950</v>
      </c>
    </row>
    <row r="61" spans="1:13" x14ac:dyDescent="0.2">
      <c r="A61" s="1277" t="s">
        <v>1033</v>
      </c>
      <c r="B61" s="1278"/>
      <c r="C61" s="50"/>
      <c r="D61" s="51"/>
      <c r="E61" s="978"/>
      <c r="F61" s="52"/>
      <c r="G61" s="52"/>
      <c r="H61" s="52"/>
      <c r="I61" s="52"/>
      <c r="J61" s="52"/>
      <c r="K61" s="52" t="s">
        <v>988</v>
      </c>
      <c r="L61" s="53" t="s">
        <v>989</v>
      </c>
      <c r="M61" s="705"/>
    </row>
    <row r="62" spans="1:13" ht="13.5" thickBot="1" x14ac:dyDescent="0.25">
      <c r="A62" s="1279" t="s">
        <v>1034</v>
      </c>
      <c r="B62" s="1280"/>
      <c r="C62" s="54"/>
      <c r="D62" s="55"/>
      <c r="E62" s="969"/>
      <c r="F62" s="56"/>
      <c r="G62" s="56"/>
      <c r="H62" s="56"/>
      <c r="I62" s="56"/>
      <c r="J62" s="56"/>
      <c r="K62" s="56" t="s">
        <v>438</v>
      </c>
      <c r="L62" s="57" t="s">
        <v>439</v>
      </c>
      <c r="M62" s="705"/>
    </row>
    <row r="63" spans="1:13" x14ac:dyDescent="0.2">
      <c r="A63" s="1273" t="s">
        <v>689</v>
      </c>
      <c r="B63" s="1274"/>
      <c r="C63" s="58" t="s">
        <v>133</v>
      </c>
      <c r="D63" s="59" t="s">
        <v>691</v>
      </c>
      <c r="E63" s="98"/>
      <c r="F63" s="98"/>
      <c r="G63" s="98"/>
      <c r="H63" s="98"/>
      <c r="I63" s="98"/>
      <c r="J63" s="98"/>
      <c r="K63" s="98" t="s">
        <v>1061</v>
      </c>
      <c r="L63" s="99" t="s">
        <v>1062</v>
      </c>
      <c r="M63" s="705"/>
    </row>
    <row r="64" spans="1:13" x14ac:dyDescent="0.2">
      <c r="A64" s="1260" t="s">
        <v>700</v>
      </c>
      <c r="B64" s="1261"/>
      <c r="C64" s="62" t="s">
        <v>133</v>
      </c>
      <c r="D64" s="63" t="s">
        <v>691</v>
      </c>
      <c r="E64" s="1000"/>
      <c r="F64" s="64"/>
      <c r="G64" s="64"/>
      <c r="H64" s="64"/>
      <c r="I64" s="64"/>
      <c r="J64" s="64"/>
      <c r="K64" s="64" t="s">
        <v>725</v>
      </c>
      <c r="L64" s="65" t="s">
        <v>1063</v>
      </c>
      <c r="M64" s="705"/>
    </row>
    <row r="65" spans="1:13" x14ac:dyDescent="0.2">
      <c r="A65" s="1262" t="s">
        <v>702</v>
      </c>
      <c r="B65" s="1261"/>
      <c r="C65" s="1263"/>
      <c r="D65" s="63" t="s">
        <v>693</v>
      </c>
      <c r="E65" s="990"/>
      <c r="F65" s="68"/>
      <c r="G65" s="68"/>
      <c r="H65" s="68"/>
      <c r="I65" s="68"/>
      <c r="J65" s="68"/>
      <c r="K65" s="68">
        <f>'Интерактивный прайс-лист'!$F$26*VLOOKUP(K61,last!$B$1:$C$2107,2,0)</f>
        <v>1569</v>
      </c>
      <c r="L65" s="69">
        <f>'Интерактивный прайс-лист'!$F$26*VLOOKUP(L61,last!$B$1:$C$2107,2,0)</f>
        <v>1684</v>
      </c>
      <c r="M65" s="705"/>
    </row>
    <row r="66" spans="1:13" x14ac:dyDescent="0.2">
      <c r="A66" s="1262" t="s">
        <v>703</v>
      </c>
      <c r="B66" s="1261"/>
      <c r="C66" s="1263"/>
      <c r="D66" s="63" t="s">
        <v>693</v>
      </c>
      <c r="E66" s="990"/>
      <c r="F66" s="68"/>
      <c r="G66" s="68"/>
      <c r="H66" s="68"/>
      <c r="I66" s="68"/>
      <c r="J66" s="68"/>
      <c r="K66" s="68">
        <f>'Интерактивный прайс-лист'!$F$26*VLOOKUP(K62,last!$B$1:$C$2107,2,0)</f>
        <v>3028</v>
      </c>
      <c r="L66" s="69">
        <f>'Интерактивный прайс-лист'!$F$26*VLOOKUP(L62,last!$B$1:$C$2107,2,0)</f>
        <v>3914</v>
      </c>
      <c r="M66" s="705"/>
    </row>
    <row r="67" spans="1:13" ht="13.5" thickBot="1" x14ac:dyDescent="0.25">
      <c r="A67" s="1264" t="s">
        <v>715</v>
      </c>
      <c r="B67" s="1322"/>
      <c r="C67" s="1265"/>
      <c r="D67" s="70" t="s">
        <v>693</v>
      </c>
      <c r="E67" s="993"/>
      <c r="F67" s="71"/>
      <c r="G67" s="71"/>
      <c r="H67" s="71"/>
      <c r="I67" s="71"/>
      <c r="J67" s="71"/>
      <c r="K67" s="71">
        <f>SUM(K65:K66)</f>
        <v>4597</v>
      </c>
      <c r="L67" s="72">
        <f>SUM(L65:L66)</f>
        <v>5598</v>
      </c>
      <c r="M67" s="705"/>
    </row>
    <row r="68" spans="1:13" x14ac:dyDescent="0.2">
      <c r="A68" s="705"/>
      <c r="B68" s="705"/>
      <c r="C68" s="705"/>
      <c r="D68" s="706"/>
      <c r="E68" s="705"/>
      <c r="F68" s="705"/>
      <c r="G68" s="705"/>
      <c r="H68" s="703"/>
      <c r="I68" s="703"/>
      <c r="J68" s="703"/>
      <c r="K68" s="703"/>
      <c r="L68" s="705"/>
      <c r="M68" s="705"/>
    </row>
    <row r="69" spans="1:13" s="49" customFormat="1" ht="13.5" thickBot="1" x14ac:dyDescent="0.25">
      <c r="A69" s="707" t="s">
        <v>951</v>
      </c>
      <c r="B69" s="707"/>
      <c r="C69" s="707"/>
      <c r="D69" s="707" t="s">
        <v>950</v>
      </c>
      <c r="E69" s="708"/>
      <c r="F69" s="708"/>
      <c r="G69" s="708"/>
      <c r="H69" s="708"/>
      <c r="I69" s="708"/>
      <c r="J69" s="708"/>
      <c r="K69" s="708"/>
      <c r="L69" s="708"/>
      <c r="M69" s="708"/>
    </row>
    <row r="70" spans="1:13" x14ac:dyDescent="0.2">
      <c r="A70" s="1277" t="s">
        <v>1033</v>
      </c>
      <c r="B70" s="1278"/>
      <c r="C70" s="50"/>
      <c r="D70" s="51"/>
      <c r="E70" s="995"/>
      <c r="F70" s="517"/>
      <c r="G70" s="517"/>
      <c r="H70" s="517"/>
      <c r="I70" s="517"/>
      <c r="J70" s="625" t="s">
        <v>1064</v>
      </c>
      <c r="K70" s="517" t="s">
        <v>1066</v>
      </c>
      <c r="L70" s="518" t="s">
        <v>1068</v>
      </c>
      <c r="M70" s="705"/>
    </row>
    <row r="71" spans="1:13" ht="13.5" thickBot="1" x14ac:dyDescent="0.25">
      <c r="A71" s="1279" t="s">
        <v>1034</v>
      </c>
      <c r="B71" s="1280"/>
      <c r="C71" s="54"/>
      <c r="D71" s="55"/>
      <c r="E71" s="968"/>
      <c r="F71" s="421"/>
      <c r="G71" s="421"/>
      <c r="H71" s="421"/>
      <c r="I71" s="421"/>
      <c r="J71" s="675" t="s">
        <v>1065</v>
      </c>
      <c r="K71" s="421" t="s">
        <v>1067</v>
      </c>
      <c r="L71" s="422" t="s">
        <v>1069</v>
      </c>
      <c r="M71" s="705"/>
    </row>
    <row r="72" spans="1:13" x14ac:dyDescent="0.2">
      <c r="A72" s="1273" t="s">
        <v>689</v>
      </c>
      <c r="B72" s="1274"/>
      <c r="C72" s="74" t="s">
        <v>133</v>
      </c>
      <c r="D72" s="59" t="s">
        <v>691</v>
      </c>
      <c r="E72" s="173"/>
      <c r="F72" s="173"/>
      <c r="G72" s="173"/>
      <c r="H72" s="173"/>
      <c r="I72" s="173"/>
      <c r="J72" s="680" t="s">
        <v>1070</v>
      </c>
      <c r="K72" s="173" t="s">
        <v>1061</v>
      </c>
      <c r="L72" s="174" t="s">
        <v>1062</v>
      </c>
      <c r="M72" s="705"/>
    </row>
    <row r="73" spans="1:13" x14ac:dyDescent="0.2">
      <c r="A73" s="1260" t="s">
        <v>700</v>
      </c>
      <c r="B73" s="1261"/>
      <c r="C73" s="67" t="s">
        <v>133</v>
      </c>
      <c r="D73" s="63" t="s">
        <v>691</v>
      </c>
      <c r="E73" s="1010"/>
      <c r="F73" s="311"/>
      <c r="G73" s="311"/>
      <c r="H73" s="311"/>
      <c r="I73" s="311"/>
      <c r="J73" s="681" t="s">
        <v>1071</v>
      </c>
      <c r="K73" s="311" t="s">
        <v>725</v>
      </c>
      <c r="L73" s="312" t="s">
        <v>1063</v>
      </c>
      <c r="M73" s="705"/>
    </row>
    <row r="74" spans="1:13" x14ac:dyDescent="0.2">
      <c r="A74" s="1262" t="s">
        <v>702</v>
      </c>
      <c r="B74" s="1261"/>
      <c r="C74" s="1263"/>
      <c r="D74" s="63" t="s">
        <v>693</v>
      </c>
      <c r="E74" s="990"/>
      <c r="F74" s="68"/>
      <c r="G74" s="68"/>
      <c r="H74" s="68"/>
      <c r="I74" s="68"/>
      <c r="J74" s="131">
        <f>'Интерактивный прайс-лист'!$F$26*VLOOKUP(J70,last!$B$1:$C$2107,2,0)</f>
        <v>1366</v>
      </c>
      <c r="K74" s="68">
        <f>'Интерактивный прайс-лист'!$F$26*VLOOKUP(K70,last!$B$1:$C$2107,2,0)</f>
        <v>1393</v>
      </c>
      <c r="L74" s="69">
        <f>'Интерактивный прайс-лист'!$F$26*VLOOKUP(L70,last!$B$1:$C$2107,2,0)</f>
        <v>1403</v>
      </c>
      <c r="M74" s="705"/>
    </row>
    <row r="75" spans="1:13" x14ac:dyDescent="0.2">
      <c r="A75" s="1262" t="s">
        <v>703</v>
      </c>
      <c r="B75" s="1261"/>
      <c r="C75" s="1263"/>
      <c r="D75" s="63" t="s">
        <v>693</v>
      </c>
      <c r="E75" s="990"/>
      <c r="F75" s="68"/>
      <c r="G75" s="68"/>
      <c r="H75" s="68"/>
      <c r="I75" s="68"/>
      <c r="J75" s="131">
        <f>'Интерактивный прайс-лист'!$F$26*VLOOKUP(J71,last!$B$1:$C$2107,2,0)</f>
        <v>2183</v>
      </c>
      <c r="K75" s="68">
        <f>'Интерактивный прайс-лист'!$F$26*VLOOKUP(K71,last!$B$1:$C$2107,2,0)</f>
        <v>2859</v>
      </c>
      <c r="L75" s="69">
        <f>'Интерактивный прайс-лист'!$F$26*VLOOKUP(L71,last!$B$1:$C$2107,2,0)</f>
        <v>3740</v>
      </c>
      <c r="M75" s="705"/>
    </row>
    <row r="76" spans="1:13" ht="13.5" thickBot="1" x14ac:dyDescent="0.25">
      <c r="A76" s="1302" t="s">
        <v>715</v>
      </c>
      <c r="B76" s="1303"/>
      <c r="C76" s="1304"/>
      <c r="D76" s="70" t="s">
        <v>693</v>
      </c>
      <c r="E76" s="993"/>
      <c r="F76" s="71"/>
      <c r="G76" s="71"/>
      <c r="H76" s="71"/>
      <c r="I76" s="71"/>
      <c r="J76" s="145">
        <f>SUM(J74:J75)</f>
        <v>3549</v>
      </c>
      <c r="K76" s="71">
        <f>SUM(K74:K75)</f>
        <v>4252</v>
      </c>
      <c r="L76" s="72">
        <f>SUM(L74:L75)</f>
        <v>5143</v>
      </c>
      <c r="M76" s="705"/>
    </row>
    <row r="77" spans="1:13" x14ac:dyDescent="0.2">
      <c r="A77" s="705"/>
      <c r="B77" s="705"/>
      <c r="C77" s="705"/>
      <c r="D77" s="706"/>
      <c r="E77" s="706"/>
      <c r="F77" s="706"/>
      <c r="G77" s="705"/>
      <c r="H77" s="705"/>
      <c r="I77" s="705"/>
      <c r="J77" s="705"/>
      <c r="K77" s="705"/>
      <c r="L77" s="705"/>
      <c r="M77" s="705"/>
    </row>
    <row r="78" spans="1:13" s="49" customFormat="1" ht="13.5" thickBot="1" x14ac:dyDescent="0.25">
      <c r="A78" s="707" t="s">
        <v>951</v>
      </c>
      <c r="B78" s="707"/>
      <c r="C78" s="707"/>
      <c r="D78" s="707" t="s">
        <v>950</v>
      </c>
      <c r="E78" s="708"/>
      <c r="F78" s="708"/>
      <c r="G78" s="708"/>
      <c r="H78" s="708"/>
      <c r="I78" s="708"/>
      <c r="J78" s="708"/>
      <c r="K78" s="708"/>
      <c r="L78" s="708"/>
      <c r="M78" s="708"/>
    </row>
    <row r="79" spans="1:13" x14ac:dyDescent="0.2">
      <c r="A79" s="1277" t="s">
        <v>1033</v>
      </c>
      <c r="B79" s="1278"/>
      <c r="C79" s="50"/>
      <c r="D79" s="749"/>
      <c r="E79" s="525"/>
      <c r="F79" s="995"/>
      <c r="G79" s="995" t="s">
        <v>1072</v>
      </c>
      <c r="H79" s="682" t="s">
        <v>1073</v>
      </c>
      <c r="I79" s="995"/>
      <c r="J79" s="995" t="s">
        <v>1076</v>
      </c>
      <c r="K79" s="996" t="s">
        <v>1078</v>
      </c>
      <c r="L79" s="705"/>
      <c r="M79" s="705"/>
    </row>
    <row r="80" spans="1:13" ht="13.5" thickBot="1" x14ac:dyDescent="0.25">
      <c r="A80" s="1279" t="s">
        <v>1034</v>
      </c>
      <c r="B80" s="1280"/>
      <c r="C80" s="54"/>
      <c r="D80" s="750"/>
      <c r="E80" s="530"/>
      <c r="F80" s="968"/>
      <c r="G80" s="969" t="s">
        <v>1074</v>
      </c>
      <c r="H80" s="683" t="s">
        <v>1075</v>
      </c>
      <c r="I80" s="968"/>
      <c r="J80" s="968" t="s">
        <v>1077</v>
      </c>
      <c r="K80" s="422" t="s">
        <v>1079</v>
      </c>
      <c r="L80" s="705"/>
      <c r="M80" s="705"/>
    </row>
    <row r="81" spans="1:13" x14ac:dyDescent="0.2">
      <c r="A81" s="1273" t="s">
        <v>689</v>
      </c>
      <c r="B81" s="1274"/>
      <c r="C81" s="74" t="s">
        <v>699</v>
      </c>
      <c r="D81" s="59" t="s">
        <v>691</v>
      </c>
      <c r="E81" s="1057"/>
      <c r="F81" s="343"/>
      <c r="G81" s="343" t="s">
        <v>1080</v>
      </c>
      <c r="H81" s="684" t="s">
        <v>1082</v>
      </c>
      <c r="I81" s="343"/>
      <c r="J81" s="343" t="s">
        <v>1084</v>
      </c>
      <c r="K81" s="344" t="s">
        <v>722</v>
      </c>
      <c r="L81" s="705"/>
      <c r="M81" s="705"/>
    </row>
    <row r="82" spans="1:13" x14ac:dyDescent="0.2">
      <c r="A82" s="1260" t="s">
        <v>700</v>
      </c>
      <c r="B82" s="1261"/>
      <c r="C82" s="67" t="s">
        <v>699</v>
      </c>
      <c r="D82" s="63" t="s">
        <v>691</v>
      </c>
      <c r="E82" s="1058"/>
      <c r="F82" s="531"/>
      <c r="G82" s="531" t="s">
        <v>1081</v>
      </c>
      <c r="H82" s="685" t="s">
        <v>1083</v>
      </c>
      <c r="I82" s="531"/>
      <c r="J82" s="531" t="s">
        <v>1085</v>
      </c>
      <c r="K82" s="532" t="s">
        <v>1086</v>
      </c>
      <c r="L82" s="705"/>
      <c r="M82" s="705"/>
    </row>
    <row r="83" spans="1:13" hidden="1" x14ac:dyDescent="0.2">
      <c r="A83" s="1262" t="s">
        <v>702</v>
      </c>
      <c r="B83" s="1261"/>
      <c r="C83" s="1263"/>
      <c r="D83" s="63" t="s">
        <v>693</v>
      </c>
      <c r="E83" s="989"/>
      <c r="F83" s="990"/>
      <c r="G83" s="990">
        <f>'Интерактивный прайс-лист'!$F$26*VLOOKUP(G79,last!$B$1:$C$2107,2,0)</f>
        <v>0</v>
      </c>
      <c r="H83" s="961">
        <f>'Интерактивный прайс-лист'!$F$26*VLOOKUP(H79,last!$B$1:$C$2107,2,0)</f>
        <v>0</v>
      </c>
      <c r="I83" s="990"/>
      <c r="J83" s="990">
        <f>'Интерактивный прайс-лист'!$F$26*VLOOKUP(J79,last!$B$1:$C$2107,2,0)</f>
        <v>0</v>
      </c>
      <c r="K83" s="991">
        <f>'Интерактивный прайс-лист'!$F$26*VLOOKUP(K79,last!$B$1:$C$2107,2,0)</f>
        <v>0</v>
      </c>
      <c r="L83" s="705"/>
      <c r="M83" s="705"/>
    </row>
    <row r="84" spans="1:13" hidden="1" x14ac:dyDescent="0.2">
      <c r="A84" s="1262" t="s">
        <v>703</v>
      </c>
      <c r="B84" s="1261"/>
      <c r="C84" s="1263"/>
      <c r="D84" s="63" t="s">
        <v>693</v>
      </c>
      <c r="E84" s="989"/>
      <c r="F84" s="990"/>
      <c r="G84" s="990">
        <f>'Интерактивный прайс-лист'!$F$26*VLOOKUP(G80,last!$B$1:$C$2107,2,0)</f>
        <v>0</v>
      </c>
      <c r="H84" s="961">
        <f>'Интерактивный прайс-лист'!$F$26*VLOOKUP(H80,last!$B$1:$C$2107,2,0)</f>
        <v>0</v>
      </c>
      <c r="I84" s="990"/>
      <c r="J84" s="990">
        <f>'Интерактивный прайс-лист'!$F$26*VLOOKUP(J80,last!$B$1:$C$2107,2,0)</f>
        <v>0</v>
      </c>
      <c r="K84" s="991">
        <f>'Интерактивный прайс-лист'!$F$26*VLOOKUP(K80,last!$B$1:$C$2107,2,0)</f>
        <v>0</v>
      </c>
      <c r="L84" s="705"/>
      <c r="M84" s="705"/>
    </row>
    <row r="85" spans="1:13" hidden="1" x14ac:dyDescent="0.2">
      <c r="A85" s="1313" t="s">
        <v>704</v>
      </c>
      <c r="B85" s="1314"/>
      <c r="C85" s="1315"/>
      <c r="D85" s="63" t="s">
        <v>693</v>
      </c>
      <c r="E85" s="989"/>
      <c r="F85" s="990"/>
      <c r="G85" s="990">
        <f>SUM(G83:G84)</f>
        <v>0</v>
      </c>
      <c r="H85" s="961">
        <f>SUM(H83:H84)</f>
        <v>0</v>
      </c>
      <c r="I85" s="990"/>
      <c r="J85" s="990">
        <f>SUM(J83:J84)</f>
        <v>0</v>
      </c>
      <c r="K85" s="991">
        <f>SUM(K83:K84)</f>
        <v>0</v>
      </c>
      <c r="L85" s="705"/>
      <c r="M85" s="705"/>
    </row>
    <row r="86" spans="1:13" x14ac:dyDescent="0.2">
      <c r="A86" s="1281" t="s">
        <v>702</v>
      </c>
      <c r="B86" s="1328"/>
      <c r="C86" s="1269"/>
      <c r="D86" s="59" t="s">
        <v>693</v>
      </c>
      <c r="E86" s="1059"/>
      <c r="F86" s="686"/>
      <c r="G86" s="1296" t="s">
        <v>1421</v>
      </c>
      <c r="H86" s="1296"/>
      <c r="I86" s="1296"/>
      <c r="J86" s="1296"/>
      <c r="K86" s="1297"/>
      <c r="L86" s="705"/>
      <c r="M86" s="705"/>
    </row>
    <row r="87" spans="1:13" x14ac:dyDescent="0.2">
      <c r="A87" s="1262" t="s">
        <v>703</v>
      </c>
      <c r="B87" s="1261"/>
      <c r="C87" s="1263"/>
      <c r="D87" s="63" t="s">
        <v>693</v>
      </c>
      <c r="E87" s="1059"/>
      <c r="F87" s="686"/>
      <c r="G87" s="1298"/>
      <c r="H87" s="1298"/>
      <c r="I87" s="1298"/>
      <c r="J87" s="1298"/>
      <c r="K87" s="1299"/>
      <c r="L87" s="705"/>
      <c r="M87" s="705"/>
    </row>
    <row r="88" spans="1:13" ht="13.5" thickBot="1" x14ac:dyDescent="0.25">
      <c r="A88" s="1264" t="s">
        <v>704</v>
      </c>
      <c r="B88" s="1322"/>
      <c r="C88" s="1265"/>
      <c r="D88" s="102" t="s">
        <v>693</v>
      </c>
      <c r="E88" s="1060"/>
      <c r="F88" s="687"/>
      <c r="G88" s="1300"/>
      <c r="H88" s="1300"/>
      <c r="I88" s="1300"/>
      <c r="J88" s="1300"/>
      <c r="K88" s="1301"/>
      <c r="L88" s="705"/>
      <c r="M88" s="705"/>
    </row>
    <row r="89" spans="1:13" x14ac:dyDescent="0.2">
      <c r="A89" s="705"/>
      <c r="B89" s="705"/>
      <c r="C89" s="705"/>
      <c r="D89" s="706"/>
      <c r="E89" s="706"/>
      <c r="F89" s="706"/>
      <c r="G89" s="705"/>
      <c r="H89" s="705"/>
      <c r="I89" s="705"/>
      <c r="J89" s="705"/>
      <c r="K89" s="705"/>
      <c r="L89" s="705"/>
      <c r="M89" s="705"/>
    </row>
    <row r="90" spans="1:13" s="49" customFormat="1" ht="13.5" thickBot="1" x14ac:dyDescent="0.25">
      <c r="A90" s="707" t="s">
        <v>952</v>
      </c>
      <c r="B90" s="708"/>
      <c r="C90" s="708"/>
      <c r="D90" s="708"/>
      <c r="E90" s="708"/>
      <c r="F90" s="708"/>
      <c r="G90" s="708"/>
      <c r="H90" s="708"/>
      <c r="I90" s="708"/>
      <c r="J90" s="708"/>
      <c r="K90" s="708"/>
      <c r="L90" s="708"/>
      <c r="M90" s="708"/>
    </row>
    <row r="91" spans="1:13" x14ac:dyDescent="0.2">
      <c r="A91" s="1286" t="s">
        <v>1033</v>
      </c>
      <c r="B91" s="1329"/>
      <c r="C91" s="533"/>
      <c r="D91" s="950"/>
      <c r="E91" s="89"/>
      <c r="F91" s="83"/>
      <c r="G91" s="83" t="s">
        <v>768</v>
      </c>
      <c r="H91" s="83" t="s">
        <v>769</v>
      </c>
      <c r="I91" s="83"/>
      <c r="J91" s="83" t="s">
        <v>770</v>
      </c>
      <c r="K91" s="84" t="s">
        <v>771</v>
      </c>
      <c r="L91" s="705"/>
      <c r="M91" s="705"/>
    </row>
    <row r="92" spans="1:13" ht="13.5" thickBot="1" x14ac:dyDescent="0.25">
      <c r="A92" s="1288" t="s">
        <v>1034</v>
      </c>
      <c r="B92" s="1330"/>
      <c r="C92" s="85"/>
      <c r="D92" s="1048"/>
      <c r="E92" s="90"/>
      <c r="F92" s="86"/>
      <c r="G92" s="86" t="s">
        <v>772</v>
      </c>
      <c r="H92" s="86" t="s">
        <v>773</v>
      </c>
      <c r="I92" s="86"/>
      <c r="J92" s="86" t="s">
        <v>774</v>
      </c>
      <c r="K92" s="87" t="s">
        <v>775</v>
      </c>
      <c r="L92" s="705"/>
      <c r="M92" s="705"/>
    </row>
    <row r="93" spans="1:13" x14ac:dyDescent="0.2">
      <c r="A93" s="1273" t="s">
        <v>689</v>
      </c>
      <c r="B93" s="1274"/>
      <c r="C93" s="58" t="s">
        <v>133</v>
      </c>
      <c r="D93" s="59" t="s">
        <v>691</v>
      </c>
      <c r="E93" s="1061"/>
      <c r="F93" s="103"/>
      <c r="G93" s="103">
        <v>2.64</v>
      </c>
      <c r="H93" s="103">
        <v>3.52</v>
      </c>
      <c r="I93" s="103"/>
      <c r="J93" s="103">
        <v>5.3</v>
      </c>
      <c r="K93" s="104">
        <v>6.6</v>
      </c>
      <c r="L93" s="705"/>
      <c r="M93" s="705"/>
    </row>
    <row r="94" spans="1:13" x14ac:dyDescent="0.2">
      <c r="A94" s="1260" t="s">
        <v>700</v>
      </c>
      <c r="B94" s="1261"/>
      <c r="C94" s="58" t="s">
        <v>133</v>
      </c>
      <c r="D94" s="59" t="s">
        <v>691</v>
      </c>
      <c r="E94" s="1061"/>
      <c r="F94" s="103"/>
      <c r="G94" s="103" t="s">
        <v>701</v>
      </c>
      <c r="H94" s="103" t="s">
        <v>701</v>
      </c>
      <c r="I94" s="103"/>
      <c r="J94" s="103" t="s">
        <v>701</v>
      </c>
      <c r="K94" s="104" t="s">
        <v>701</v>
      </c>
      <c r="L94" s="705"/>
      <c r="M94" s="705"/>
    </row>
    <row r="95" spans="1:13" x14ac:dyDescent="0.2">
      <c r="A95" s="1262" t="s">
        <v>702</v>
      </c>
      <c r="B95" s="1261"/>
      <c r="C95" s="1263"/>
      <c r="D95" s="63" t="s">
        <v>693</v>
      </c>
      <c r="E95" s="989"/>
      <c r="F95" s="990"/>
      <c r="G95" s="990">
        <f>'Интерактивный прайс-лист'!$F$26*VLOOKUP(G91,last!$B$1:$C$2099,2,0)</f>
        <v>523</v>
      </c>
      <c r="H95" s="990">
        <f>'Интерактивный прайс-лист'!$F$26*VLOOKUP(H91,last!$B$1:$C$2099,2,0)</f>
        <v>527</v>
      </c>
      <c r="I95" s="990"/>
      <c r="J95" s="990">
        <f>'Интерактивный прайс-лист'!$F$26*VLOOKUP(J91,last!$B$1:$C$2099,2,0)</f>
        <v>622</v>
      </c>
      <c r="K95" s="991">
        <f>'Интерактивный прайс-лист'!$F$26*VLOOKUP(K91,last!$B$1:$C$2099,2,0)</f>
        <v>793</v>
      </c>
      <c r="L95" s="705"/>
      <c r="M95" s="705"/>
    </row>
    <row r="96" spans="1:13" x14ac:dyDescent="0.2">
      <c r="A96" s="1262" t="s">
        <v>703</v>
      </c>
      <c r="B96" s="1261"/>
      <c r="C96" s="1263"/>
      <c r="D96" s="63" t="s">
        <v>693</v>
      </c>
      <c r="E96" s="989"/>
      <c r="F96" s="990"/>
      <c r="G96" s="990">
        <f>'Интерактивный прайс-лист'!$F$26*VLOOKUP(G92,last!$B$1:$C$2099,2,0)</f>
        <v>775</v>
      </c>
      <c r="H96" s="990">
        <f>'Интерактивный прайс-лист'!$F$26*VLOOKUP(H92,last!$B$1:$C$2099,2,0)</f>
        <v>784</v>
      </c>
      <c r="I96" s="990"/>
      <c r="J96" s="990">
        <f>'Интерактивный прайс-лист'!$F$26*VLOOKUP(J92,last!$B$1:$C$2099,2,0)</f>
        <v>870</v>
      </c>
      <c r="K96" s="991">
        <f>'Интерактивный прайс-лист'!$F$26*VLOOKUP(K92,last!$B$1:$C$2099,2,0)</f>
        <v>1018</v>
      </c>
      <c r="L96" s="705"/>
      <c r="M96" s="705"/>
    </row>
    <row r="97" spans="1:13" ht="13.5" thickBot="1" x14ac:dyDescent="0.25">
      <c r="A97" s="1264" t="s">
        <v>715</v>
      </c>
      <c r="B97" s="1322"/>
      <c r="C97" s="1265"/>
      <c r="D97" s="70" t="s">
        <v>693</v>
      </c>
      <c r="E97" s="107"/>
      <c r="F97" s="962"/>
      <c r="G97" s="962">
        <f>SUM(G95:G96)</f>
        <v>1298</v>
      </c>
      <c r="H97" s="962">
        <f>SUM(H95:H96)</f>
        <v>1311</v>
      </c>
      <c r="I97" s="962"/>
      <c r="J97" s="962">
        <f>SUM(J95:J96)</f>
        <v>1492</v>
      </c>
      <c r="K97" s="963">
        <f>SUM(K95:K96)</f>
        <v>1811</v>
      </c>
      <c r="L97" s="705"/>
      <c r="M97" s="705"/>
    </row>
    <row r="98" spans="1:13" x14ac:dyDescent="0.2">
      <c r="A98" s="705"/>
      <c r="B98" s="705"/>
      <c r="C98" s="705"/>
      <c r="D98" s="706"/>
      <c r="E98" s="706"/>
      <c r="F98" s="706"/>
      <c r="G98" s="705"/>
      <c r="H98" s="705"/>
      <c r="I98" s="705"/>
      <c r="J98" s="705"/>
      <c r="K98" s="705"/>
      <c r="L98" s="705"/>
      <c r="M98" s="705"/>
    </row>
    <row r="99" spans="1:13" s="49" customFormat="1" ht="13.5" thickBot="1" x14ac:dyDescent="0.25">
      <c r="A99" s="707" t="s">
        <v>951</v>
      </c>
      <c r="B99" s="708"/>
      <c r="C99" s="708"/>
      <c r="D99" s="708"/>
      <c r="E99" s="708"/>
      <c r="F99" s="708"/>
      <c r="G99" s="708"/>
      <c r="H99" s="708"/>
      <c r="I99" s="708"/>
      <c r="J99" s="708"/>
      <c r="K99" s="708"/>
      <c r="L99" s="708"/>
      <c r="M99" s="708"/>
    </row>
    <row r="100" spans="1:13" x14ac:dyDescent="0.2">
      <c r="A100" s="1277" t="s">
        <v>1033</v>
      </c>
      <c r="B100" s="1326"/>
      <c r="C100" s="1129"/>
      <c r="D100" s="1153"/>
      <c r="E100" s="1139"/>
      <c r="F100" s="1139"/>
      <c r="G100" s="1139"/>
      <c r="H100" s="1139"/>
      <c r="I100" s="1139"/>
      <c r="J100" s="1139"/>
      <c r="K100" s="1139" t="s">
        <v>272</v>
      </c>
      <c r="L100" s="1140" t="s">
        <v>271</v>
      </c>
      <c r="M100" s="705"/>
    </row>
    <row r="101" spans="1:13" ht="13.5" thickBot="1" x14ac:dyDescent="0.25">
      <c r="A101" s="1279" t="s">
        <v>1034</v>
      </c>
      <c r="B101" s="1327"/>
      <c r="C101" s="539"/>
      <c r="D101" s="1154"/>
      <c r="E101" s="1130"/>
      <c r="F101" s="1130"/>
      <c r="G101" s="1130"/>
      <c r="H101" s="1130"/>
      <c r="I101" s="1130"/>
      <c r="J101" s="1130"/>
      <c r="K101" s="1130" t="s">
        <v>658</v>
      </c>
      <c r="L101" s="422" t="s">
        <v>657</v>
      </c>
      <c r="M101" s="705"/>
    </row>
    <row r="102" spans="1:13" x14ac:dyDescent="0.2">
      <c r="A102" s="1273" t="s">
        <v>689</v>
      </c>
      <c r="B102" s="1274"/>
      <c r="C102" s="1122" t="s">
        <v>699</v>
      </c>
      <c r="D102" s="59" t="s">
        <v>691</v>
      </c>
      <c r="E102" s="1150"/>
      <c r="F102" s="1150"/>
      <c r="G102" s="1150"/>
      <c r="H102" s="1150"/>
      <c r="I102" s="1150"/>
      <c r="J102" s="1150"/>
      <c r="K102" s="1150">
        <v>7.1</v>
      </c>
      <c r="L102" s="61">
        <v>10</v>
      </c>
      <c r="M102" s="705"/>
    </row>
    <row r="103" spans="1:13" x14ac:dyDescent="0.2">
      <c r="A103" s="1260" t="s">
        <v>700</v>
      </c>
      <c r="B103" s="1261"/>
      <c r="C103" s="1121" t="s">
        <v>699</v>
      </c>
      <c r="D103" s="1146" t="s">
        <v>691</v>
      </c>
      <c r="E103" s="1144"/>
      <c r="F103" s="1144"/>
      <c r="G103" s="1144"/>
      <c r="H103" s="1144"/>
      <c r="I103" s="1144"/>
      <c r="J103" s="1144"/>
      <c r="K103" s="1144">
        <v>8</v>
      </c>
      <c r="L103" s="65">
        <v>11.2</v>
      </c>
      <c r="M103" s="705"/>
    </row>
    <row r="104" spans="1:13" x14ac:dyDescent="0.2">
      <c r="A104" s="1262" t="s">
        <v>702</v>
      </c>
      <c r="B104" s="1263"/>
      <c r="C104" s="1263"/>
      <c r="D104" s="1146" t="s">
        <v>693</v>
      </c>
      <c r="E104" s="1133"/>
      <c r="F104" s="1133"/>
      <c r="G104" s="1133"/>
      <c r="H104" s="1133"/>
      <c r="I104" s="1133"/>
      <c r="J104" s="1133"/>
      <c r="K104" s="1133">
        <f>'Интерактивный прайс-лист'!$F$26*VLOOKUP(K100,last!$B$1:$C$2099,2,0)</f>
        <v>2054</v>
      </c>
      <c r="L104" s="1134">
        <f>'Интерактивный прайс-лист'!$F$26*VLOOKUP(L100,last!$B$1:$C$2099,2,0)</f>
        <v>2260</v>
      </c>
      <c r="M104" s="705"/>
    </row>
    <row r="105" spans="1:13" x14ac:dyDescent="0.2">
      <c r="A105" s="1262" t="s">
        <v>703</v>
      </c>
      <c r="B105" s="1263"/>
      <c r="C105" s="1263"/>
      <c r="D105" s="1146" t="s">
        <v>693</v>
      </c>
      <c r="E105" s="1133"/>
      <c r="F105" s="1133"/>
      <c r="G105" s="1133"/>
      <c r="H105" s="1133"/>
      <c r="I105" s="1133"/>
      <c r="J105" s="1133"/>
      <c r="K105" s="1133">
        <f>'Интерактивный прайс-лист'!$F$26*VLOOKUP(K101,last!$B$1:$C$2099,2,0)</f>
        <v>2445</v>
      </c>
      <c r="L105" s="1134">
        <f>'Интерактивный прайс-лист'!$F$26*VLOOKUP(L101,last!$B$1:$C$2099,2,0)</f>
        <v>2838</v>
      </c>
      <c r="M105" s="705"/>
    </row>
    <row r="106" spans="1:13" ht="13.5" thickBot="1" x14ac:dyDescent="0.25">
      <c r="A106" s="1275" t="s">
        <v>704</v>
      </c>
      <c r="B106" s="1276"/>
      <c r="C106" s="1276"/>
      <c r="D106" s="1147" t="s">
        <v>693</v>
      </c>
      <c r="E106" s="1136"/>
      <c r="F106" s="1136"/>
      <c r="G106" s="1136"/>
      <c r="H106" s="1136"/>
      <c r="I106" s="1136"/>
      <c r="J106" s="1136"/>
      <c r="K106" s="1136">
        <f t="shared" ref="K106:L106" si="0">SUM(K104:K105)</f>
        <v>4499</v>
      </c>
      <c r="L106" s="1137">
        <f t="shared" si="0"/>
        <v>5098</v>
      </c>
      <c r="M106" s="705"/>
    </row>
    <row r="107" spans="1:13" x14ac:dyDescent="0.2">
      <c r="A107" s="705"/>
      <c r="B107" s="705"/>
      <c r="C107" s="705"/>
      <c r="D107" s="706"/>
      <c r="E107" s="706"/>
      <c r="F107" s="706"/>
      <c r="G107" s="706"/>
      <c r="H107" s="706"/>
      <c r="I107" s="706"/>
      <c r="J107" s="706"/>
      <c r="K107" s="706"/>
      <c r="L107" s="705"/>
      <c r="M107" s="705"/>
    </row>
    <row r="108" spans="1:13" ht="13.5" thickBot="1" x14ac:dyDescent="0.25">
      <c r="A108" s="1267" t="s">
        <v>1087</v>
      </c>
      <c r="B108" s="1267"/>
      <c r="C108" s="1267"/>
      <c r="D108" s="1267"/>
      <c r="E108" s="693"/>
      <c r="F108" s="693"/>
      <c r="G108" s="693"/>
      <c r="H108" s="693"/>
      <c r="I108" s="693"/>
      <c r="J108" s="693"/>
      <c r="K108" s="693"/>
      <c r="L108" s="693"/>
      <c r="M108" s="705"/>
    </row>
    <row r="109" spans="1:13" x14ac:dyDescent="0.2">
      <c r="A109" s="1270" t="s">
        <v>705</v>
      </c>
      <c r="B109" s="1268" t="s">
        <v>706</v>
      </c>
      <c r="C109" s="1151" t="s">
        <v>139</v>
      </c>
      <c r="D109" s="110" t="s">
        <v>693</v>
      </c>
      <c r="E109" s="1155"/>
      <c r="F109" s="1155"/>
      <c r="G109" s="1155"/>
      <c r="H109" s="1155"/>
      <c r="I109" s="1155"/>
      <c r="J109" s="1155"/>
      <c r="K109" s="1282">
        <f>'Интерактивный прайс-лист'!$F$26*VLOOKUP(C109,last!$B$1:$C$2174,2,0)</f>
        <v>94</v>
      </c>
      <c r="L109" s="1283"/>
      <c r="M109" s="705"/>
    </row>
    <row r="110" spans="1:13" x14ac:dyDescent="0.2">
      <c r="A110" s="1281"/>
      <c r="B110" s="1269"/>
      <c r="C110" s="1145" t="s">
        <v>825</v>
      </c>
      <c r="D110" s="1146" t="s">
        <v>693</v>
      </c>
      <c r="E110" s="1156"/>
      <c r="F110" s="1156"/>
      <c r="G110" s="1156"/>
      <c r="H110" s="1156"/>
      <c r="I110" s="1156"/>
      <c r="J110" s="1156"/>
      <c r="K110" s="1284">
        <f>'Интерактивный прайс-лист'!$F$26*VLOOKUP(C110,last!$B$1:$C$2174,2,0)</f>
        <v>267</v>
      </c>
      <c r="L110" s="1285"/>
      <c r="M110" s="705"/>
    </row>
    <row r="111" spans="1:13" x14ac:dyDescent="0.2">
      <c r="A111" s="211" t="s">
        <v>707</v>
      </c>
      <c r="B111" s="62" t="s">
        <v>708</v>
      </c>
      <c r="C111" s="1125" t="s">
        <v>154</v>
      </c>
      <c r="D111" s="1146" t="s">
        <v>693</v>
      </c>
      <c r="E111" s="1156"/>
      <c r="F111" s="1156"/>
      <c r="G111" s="1156"/>
      <c r="H111" s="1156"/>
      <c r="I111" s="1156"/>
      <c r="J111" s="1156"/>
      <c r="K111" s="758">
        <f>'Интерактивный прайс-лист'!$F$26*VLOOKUP(C111,last!$B$1:$C$2174,2,0)</f>
        <v>299</v>
      </c>
      <c r="L111" s="754"/>
      <c r="M111" s="705"/>
    </row>
    <row r="112" spans="1:13" ht="13.5" thickBot="1" x14ac:dyDescent="0.25">
      <c r="A112" s="1124" t="s">
        <v>710</v>
      </c>
      <c r="B112" s="113" t="s">
        <v>711</v>
      </c>
      <c r="C112" s="165" t="s">
        <v>146</v>
      </c>
      <c r="D112" s="115" t="s">
        <v>693</v>
      </c>
      <c r="E112" s="1157"/>
      <c r="F112" s="1157"/>
      <c r="G112" s="1157"/>
      <c r="H112" s="1157"/>
      <c r="I112" s="1157"/>
      <c r="J112" s="1157"/>
      <c r="K112" s="652"/>
      <c r="L112" s="755">
        <f>'Интерактивный прайс-лист'!$F$26*VLOOKUP(C112,last!$B$1:$C$2174,2,0)</f>
        <v>362</v>
      </c>
      <c r="M112" s="705"/>
    </row>
    <row r="113" spans="1:13" x14ac:dyDescent="0.2">
      <c r="A113" s="705"/>
      <c r="B113" s="705"/>
      <c r="C113" s="705"/>
      <c r="D113" s="706"/>
      <c r="E113" s="706"/>
      <c r="F113" s="705"/>
      <c r="G113" s="705"/>
      <c r="H113" s="705"/>
      <c r="I113" s="705"/>
      <c r="J113" s="705"/>
      <c r="K113" s="705"/>
      <c r="L113" s="705"/>
      <c r="M113" s="705"/>
    </row>
    <row r="114" spans="1:13" x14ac:dyDescent="0.2">
      <c r="A114" s="705"/>
      <c r="B114" s="705"/>
      <c r="C114" s="705"/>
      <c r="D114" s="706"/>
      <c r="E114" s="706"/>
      <c r="F114" s="705"/>
      <c r="G114" s="705"/>
      <c r="H114" s="705"/>
      <c r="I114" s="705"/>
      <c r="J114" s="705"/>
      <c r="K114" s="705"/>
      <c r="L114" s="705"/>
      <c r="M114" s="705"/>
    </row>
    <row r="115" spans="1:13" s="49" customFormat="1" ht="13.5" thickBot="1" x14ac:dyDescent="0.25">
      <c r="A115" s="707" t="s">
        <v>951</v>
      </c>
      <c r="B115" s="708"/>
      <c r="C115" s="708"/>
      <c r="D115" s="708"/>
      <c r="E115" s="708"/>
      <c r="F115" s="708"/>
      <c r="G115" s="708"/>
      <c r="H115" s="708"/>
      <c r="I115" s="708"/>
      <c r="J115" s="708"/>
      <c r="K115" s="708"/>
      <c r="L115" s="708"/>
      <c r="M115" s="708"/>
    </row>
    <row r="116" spans="1:13" x14ac:dyDescent="0.2">
      <c r="A116" s="1286" t="s">
        <v>1033</v>
      </c>
      <c r="B116" s="1287"/>
      <c r="C116" s="533"/>
      <c r="D116" s="1071"/>
      <c r="E116" s="1063"/>
      <c r="F116" s="1063"/>
      <c r="G116" s="1063"/>
      <c r="H116" s="1063"/>
      <c r="I116" s="1063"/>
      <c r="J116" s="1063"/>
      <c r="K116" s="1063" t="s">
        <v>272</v>
      </c>
      <c r="L116" s="1064" t="s">
        <v>271</v>
      </c>
      <c r="M116" s="705"/>
    </row>
    <row r="117" spans="1:13" ht="13.5" thickBot="1" x14ac:dyDescent="0.25">
      <c r="A117" s="1288" t="s">
        <v>1034</v>
      </c>
      <c r="B117" s="1289"/>
      <c r="C117" s="1072"/>
      <c r="D117" s="1073"/>
      <c r="E117" s="1074"/>
      <c r="F117" s="1074"/>
      <c r="G117" s="1074"/>
      <c r="H117" s="1074"/>
      <c r="I117" s="1074"/>
      <c r="J117" s="1074"/>
      <c r="K117" s="1074" t="s">
        <v>660</v>
      </c>
      <c r="L117" s="1158" t="s">
        <v>659</v>
      </c>
      <c r="M117" s="705"/>
    </row>
    <row r="118" spans="1:13" x14ac:dyDescent="0.2">
      <c r="A118" s="1273" t="s">
        <v>689</v>
      </c>
      <c r="B118" s="1274"/>
      <c r="C118" s="1122" t="s">
        <v>699</v>
      </c>
      <c r="D118" s="59" t="s">
        <v>691</v>
      </c>
      <c r="E118" s="1150"/>
      <c r="F118" s="1150"/>
      <c r="G118" s="1150"/>
      <c r="H118" s="1150"/>
      <c r="I118" s="1150"/>
      <c r="J118" s="1150"/>
      <c r="K118" s="1150">
        <v>7.1</v>
      </c>
      <c r="L118" s="61">
        <v>10</v>
      </c>
      <c r="M118" s="705"/>
    </row>
    <row r="119" spans="1:13" x14ac:dyDescent="0.2">
      <c r="A119" s="1260" t="s">
        <v>700</v>
      </c>
      <c r="B119" s="1261"/>
      <c r="C119" s="1121" t="s">
        <v>699</v>
      </c>
      <c r="D119" s="1146" t="s">
        <v>691</v>
      </c>
      <c r="E119" s="1144"/>
      <c r="F119" s="1144"/>
      <c r="G119" s="1144"/>
      <c r="H119" s="1144"/>
      <c r="I119" s="1144"/>
      <c r="J119" s="1144"/>
      <c r="K119" s="1144" t="s">
        <v>701</v>
      </c>
      <c r="L119" s="65" t="s">
        <v>701</v>
      </c>
      <c r="M119" s="705"/>
    </row>
    <row r="120" spans="1:13" x14ac:dyDescent="0.2">
      <c r="A120" s="1262" t="s">
        <v>702</v>
      </c>
      <c r="B120" s="1263"/>
      <c r="C120" s="1263"/>
      <c r="D120" s="1146" t="s">
        <v>693</v>
      </c>
      <c r="E120" s="1133"/>
      <c r="F120" s="1133"/>
      <c r="G120" s="1133"/>
      <c r="H120" s="1133"/>
      <c r="I120" s="1133"/>
      <c r="J120" s="1133"/>
      <c r="K120" s="1133">
        <f>'Интерактивный прайс-лист'!$F$26*VLOOKUP(K116,last!$B$1:$C$2099,2,0)</f>
        <v>2054</v>
      </c>
      <c r="L120" s="1134">
        <f>'Интерактивный прайс-лист'!$F$26*VLOOKUP(L116,last!$B$1:$C$2099,2,0)</f>
        <v>2260</v>
      </c>
      <c r="M120" s="705"/>
    </row>
    <row r="121" spans="1:13" x14ac:dyDescent="0.2">
      <c r="A121" s="1262" t="s">
        <v>703</v>
      </c>
      <c r="B121" s="1263"/>
      <c r="C121" s="1263"/>
      <c r="D121" s="1146" t="s">
        <v>693</v>
      </c>
      <c r="E121" s="1133"/>
      <c r="F121" s="1133"/>
      <c r="G121" s="1133"/>
      <c r="H121" s="1133"/>
      <c r="I121" s="1133"/>
      <c r="J121" s="1133"/>
      <c r="K121" s="1133">
        <f>'Интерактивный прайс-лист'!$F$26*VLOOKUP(K117,last!$B$1:$C$2099,2,0)</f>
        <v>2154</v>
      </c>
      <c r="L121" s="1134">
        <f>'Интерактивный прайс-лист'!$F$26*VLOOKUP(L117,last!$B$1:$C$2099,2,0)</f>
        <v>2543</v>
      </c>
      <c r="M121" s="705"/>
    </row>
    <row r="122" spans="1:13" ht="13.5" thickBot="1" x14ac:dyDescent="0.25">
      <c r="A122" s="1275" t="s">
        <v>704</v>
      </c>
      <c r="B122" s="1276"/>
      <c r="C122" s="1276"/>
      <c r="D122" s="1147" t="s">
        <v>693</v>
      </c>
      <c r="E122" s="1136"/>
      <c r="F122" s="1136"/>
      <c r="G122" s="1136"/>
      <c r="H122" s="1136"/>
      <c r="I122" s="1136"/>
      <c r="J122" s="1136"/>
      <c r="K122" s="1136">
        <f>SUM(K120:K121)</f>
        <v>4208</v>
      </c>
      <c r="L122" s="1137">
        <f>SUM(L120:L121)</f>
        <v>4803</v>
      </c>
      <c r="M122" s="705"/>
    </row>
    <row r="123" spans="1:13" x14ac:dyDescent="0.2">
      <c r="A123" s="705"/>
      <c r="B123" s="705"/>
      <c r="C123" s="705"/>
      <c r="D123" s="706"/>
      <c r="E123" s="706"/>
      <c r="F123" s="705"/>
      <c r="G123" s="705"/>
      <c r="H123" s="705"/>
      <c r="I123" s="705"/>
      <c r="J123" s="705"/>
      <c r="K123" s="705"/>
      <c r="L123" s="705"/>
      <c r="M123" s="705"/>
    </row>
    <row r="124" spans="1:13" ht="13.5" thickBot="1" x14ac:dyDescent="0.25">
      <c r="A124" s="1267" t="s">
        <v>1087</v>
      </c>
      <c r="B124" s="1267"/>
      <c r="C124" s="1267"/>
      <c r="D124" s="1267"/>
      <c r="E124" s="693"/>
      <c r="F124" s="693"/>
      <c r="G124" s="693"/>
      <c r="H124" s="693"/>
      <c r="I124" s="693"/>
      <c r="J124" s="693"/>
      <c r="K124" s="693"/>
      <c r="L124" s="693"/>
      <c r="M124" s="705"/>
    </row>
    <row r="125" spans="1:13" x14ac:dyDescent="0.2">
      <c r="A125" s="1270" t="s">
        <v>705</v>
      </c>
      <c r="B125" s="1268" t="s">
        <v>706</v>
      </c>
      <c r="C125" s="1151" t="s">
        <v>139</v>
      </c>
      <c r="D125" s="110" t="s">
        <v>693</v>
      </c>
      <c r="E125" s="1155"/>
      <c r="F125" s="1155"/>
      <c r="G125" s="1155"/>
      <c r="H125" s="1155"/>
      <c r="I125" s="1155"/>
      <c r="J125" s="1155"/>
      <c r="K125" s="1282">
        <f>'Интерактивный прайс-лист'!$F$26*VLOOKUP(C125,last!$B$1:$C$2174,2,0)</f>
        <v>94</v>
      </c>
      <c r="L125" s="1283"/>
      <c r="M125" s="705"/>
    </row>
    <row r="126" spans="1:13" x14ac:dyDescent="0.2">
      <c r="A126" s="1281"/>
      <c r="B126" s="1269"/>
      <c r="C126" s="1145" t="s">
        <v>825</v>
      </c>
      <c r="D126" s="1146" t="s">
        <v>693</v>
      </c>
      <c r="E126" s="1156"/>
      <c r="F126" s="1156"/>
      <c r="G126" s="1156"/>
      <c r="H126" s="1156"/>
      <c r="I126" s="1156"/>
      <c r="J126" s="1156"/>
      <c r="K126" s="1284">
        <f>'Интерактивный прайс-лист'!$F$26*VLOOKUP(C126,last!$B$1:$C$2174,2,0)</f>
        <v>267</v>
      </c>
      <c r="L126" s="1285"/>
      <c r="M126" s="705"/>
    </row>
    <row r="127" spans="1:13" x14ac:dyDescent="0.2">
      <c r="A127" s="211" t="s">
        <v>707</v>
      </c>
      <c r="B127" s="62" t="s">
        <v>709</v>
      </c>
      <c r="C127" s="1125" t="s">
        <v>155</v>
      </c>
      <c r="D127" s="1146" t="s">
        <v>693</v>
      </c>
      <c r="E127" s="1156"/>
      <c r="F127" s="1156"/>
      <c r="G127" s="1156"/>
      <c r="H127" s="1156"/>
      <c r="I127" s="1156"/>
      <c r="J127" s="1156"/>
      <c r="K127" s="758">
        <f>'Интерактивный прайс-лист'!$F$26*VLOOKUP(C127,last!$B$1:$C$2174,2,0)</f>
        <v>362</v>
      </c>
      <c r="L127" s="754"/>
      <c r="M127" s="705"/>
    </row>
    <row r="128" spans="1:13" ht="13.5" thickBot="1" x14ac:dyDescent="0.25">
      <c r="A128" s="1124" t="s">
        <v>710</v>
      </c>
      <c r="B128" s="534" t="s">
        <v>709</v>
      </c>
      <c r="C128" s="1159" t="s">
        <v>147</v>
      </c>
      <c r="D128" s="427" t="s">
        <v>693</v>
      </c>
      <c r="E128" s="1157"/>
      <c r="F128" s="1157"/>
      <c r="G128" s="1157"/>
      <c r="H128" s="1157"/>
      <c r="I128" s="1157"/>
      <c r="J128" s="1157"/>
      <c r="K128" s="652"/>
      <c r="L128" s="755">
        <f>'Интерактивный прайс-лист'!$F$26*VLOOKUP(C128,last!$B$1:$C$2174,2,0)</f>
        <v>362</v>
      </c>
      <c r="M128" s="705"/>
    </row>
    <row r="129" spans="1:13" x14ac:dyDescent="0.2">
      <c r="A129" s="705"/>
      <c r="B129" s="705"/>
      <c r="C129" s="705"/>
      <c r="D129" s="706"/>
      <c r="E129" s="706"/>
      <c r="F129" s="705"/>
      <c r="G129" s="705"/>
      <c r="H129" s="705"/>
      <c r="I129" s="705"/>
      <c r="J129" s="705"/>
      <c r="K129" s="705"/>
      <c r="L129" s="705"/>
      <c r="M129" s="705"/>
    </row>
    <row r="130" spans="1:13" x14ac:dyDescent="0.2">
      <c r="A130" s="705"/>
      <c r="B130" s="705"/>
      <c r="C130" s="705"/>
      <c r="D130" s="706"/>
      <c r="E130" s="706"/>
      <c r="F130" s="705"/>
      <c r="G130" s="705"/>
      <c r="H130" s="705"/>
      <c r="I130" s="705"/>
      <c r="J130" s="705"/>
      <c r="K130" s="705"/>
      <c r="L130" s="705"/>
      <c r="M130" s="705"/>
    </row>
    <row r="131" spans="1:13" s="705" customFormat="1" x14ac:dyDescent="0.2">
      <c r="D131" s="706"/>
      <c r="E131" s="706"/>
      <c r="F131" s="706"/>
    </row>
    <row r="132" spans="1:13" s="49" customFormat="1" ht="13.5" thickBot="1" x14ac:dyDescent="0.25">
      <c r="A132" s="707" t="s">
        <v>951</v>
      </c>
      <c r="B132" s="707"/>
      <c r="C132" s="707"/>
      <c r="D132" s="707" t="s">
        <v>950</v>
      </c>
      <c r="E132" s="708"/>
      <c r="F132" s="708"/>
      <c r="G132" s="708"/>
      <c r="H132" s="708"/>
      <c r="I132" s="708"/>
      <c r="J132" s="708"/>
      <c r="K132" s="708"/>
      <c r="L132" s="708"/>
      <c r="M132" s="708"/>
    </row>
    <row r="133" spans="1:13" x14ac:dyDescent="0.2">
      <c r="A133" s="1277" t="s">
        <v>1033</v>
      </c>
      <c r="B133" s="1278"/>
      <c r="C133" s="50"/>
      <c r="D133" s="749"/>
      <c r="E133" s="1011"/>
      <c r="F133" s="978"/>
      <c r="G133" s="978"/>
      <c r="H133" s="978"/>
      <c r="I133" s="978"/>
      <c r="J133" s="978"/>
      <c r="K133" s="978"/>
      <c r="L133" s="625" t="s">
        <v>1515</v>
      </c>
      <c r="M133" s="996" t="s">
        <v>1516</v>
      </c>
    </row>
    <row r="134" spans="1:13" ht="13.5" thickBot="1" x14ac:dyDescent="0.25">
      <c r="A134" s="1279" t="s">
        <v>1034</v>
      </c>
      <c r="B134" s="1280"/>
      <c r="C134" s="54"/>
      <c r="D134" s="750"/>
      <c r="E134" s="95"/>
      <c r="F134" s="969"/>
      <c r="G134" s="969"/>
      <c r="H134" s="969"/>
      <c r="I134" s="969"/>
      <c r="J134" s="969"/>
      <c r="K134" s="969"/>
      <c r="L134" s="974" t="s">
        <v>1517</v>
      </c>
      <c r="M134" s="422" t="s">
        <v>1518</v>
      </c>
    </row>
    <row r="135" spans="1:13" x14ac:dyDescent="0.2">
      <c r="A135" s="1273" t="s">
        <v>689</v>
      </c>
      <c r="B135" s="1274"/>
      <c r="C135" s="947" t="s">
        <v>699</v>
      </c>
      <c r="D135" s="59" t="s">
        <v>691</v>
      </c>
      <c r="E135" s="1017"/>
      <c r="F135" s="1018"/>
      <c r="G135" s="1018"/>
      <c r="H135" s="1018"/>
      <c r="I135" s="1018"/>
      <c r="J135" s="1018"/>
      <c r="K135" s="1018"/>
      <c r="L135" s="144">
        <v>6.8</v>
      </c>
      <c r="M135" s="104">
        <v>9.5</v>
      </c>
    </row>
    <row r="136" spans="1:13" x14ac:dyDescent="0.2">
      <c r="A136" s="1260" t="s">
        <v>700</v>
      </c>
      <c r="B136" s="1261"/>
      <c r="C136" s="947" t="s">
        <v>699</v>
      </c>
      <c r="D136" s="1009" t="s">
        <v>691</v>
      </c>
      <c r="E136" s="1001"/>
      <c r="F136" s="1000"/>
      <c r="G136" s="1000"/>
      <c r="H136" s="1000"/>
      <c r="I136" s="1000"/>
      <c r="J136" s="1000"/>
      <c r="K136" s="1000"/>
      <c r="L136" s="160">
        <v>7.5</v>
      </c>
      <c r="M136" s="106">
        <v>10.8</v>
      </c>
    </row>
    <row r="137" spans="1:13" x14ac:dyDescent="0.2">
      <c r="A137" s="1262" t="s">
        <v>702</v>
      </c>
      <c r="B137" s="1263"/>
      <c r="C137" s="1263"/>
      <c r="D137" s="1009" t="s">
        <v>693</v>
      </c>
      <c r="E137" s="989"/>
      <c r="F137" s="990"/>
      <c r="G137" s="990"/>
      <c r="H137" s="990"/>
      <c r="I137" s="990"/>
      <c r="J137" s="990"/>
      <c r="K137" s="990"/>
      <c r="L137" s="998">
        <f>'Интерактивный прайс-лист'!$F$26*VLOOKUP(L133,last!$B$1:$C$2095,2,0)</f>
        <v>2155</v>
      </c>
      <c r="M137" s="991">
        <f>'Интерактивный прайс-лист'!$F$26*VLOOKUP(M133,last!$B$1:$C$2095,2,0)</f>
        <v>2375</v>
      </c>
    </row>
    <row r="138" spans="1:13" x14ac:dyDescent="0.2">
      <c r="A138" s="1262" t="s">
        <v>703</v>
      </c>
      <c r="B138" s="1263"/>
      <c r="C138" s="1263"/>
      <c r="D138" s="1009" t="s">
        <v>693</v>
      </c>
      <c r="E138" s="989"/>
      <c r="F138" s="990"/>
      <c r="G138" s="990"/>
      <c r="H138" s="990"/>
      <c r="I138" s="990"/>
      <c r="J138" s="990"/>
      <c r="K138" s="990"/>
      <c r="L138" s="998">
        <f>'Интерактивный прайс-лист'!$F$26*VLOOKUP(L134,last!$B$1:$C$2095,2,0)</f>
        <v>3891</v>
      </c>
      <c r="M138" s="991">
        <f>'Интерактивный прайс-лист'!$F$26*VLOOKUP(M134,last!$B$1:$C$2095,2,0)</f>
        <v>4443</v>
      </c>
    </row>
    <row r="139" spans="1:13" ht="13.5" thickBot="1" x14ac:dyDescent="0.25">
      <c r="A139" s="1264" t="s">
        <v>704</v>
      </c>
      <c r="B139" s="1265"/>
      <c r="C139" s="1265"/>
      <c r="D139" s="70" t="s">
        <v>693</v>
      </c>
      <c r="E139" s="992"/>
      <c r="F139" s="993"/>
      <c r="G139" s="993"/>
      <c r="H139" s="993"/>
      <c r="I139" s="993"/>
      <c r="J139" s="993"/>
      <c r="K139" s="993"/>
      <c r="L139" s="997">
        <f>SUM(L137:L138)</f>
        <v>6046</v>
      </c>
      <c r="M139" s="994">
        <f>SUM(M137:M138)</f>
        <v>6818</v>
      </c>
    </row>
    <row r="140" spans="1:13" x14ac:dyDescent="0.2">
      <c r="A140" s="705"/>
      <c r="B140" s="705"/>
      <c r="C140" s="705"/>
      <c r="D140" s="706"/>
      <c r="E140" s="706"/>
      <c r="F140" s="706"/>
      <c r="G140" s="706"/>
      <c r="H140" s="706"/>
      <c r="I140" s="706"/>
      <c r="J140" s="706"/>
      <c r="K140" s="706"/>
      <c r="L140" s="705"/>
      <c r="M140" s="705"/>
    </row>
    <row r="141" spans="1:13" ht="13.5" thickBot="1" x14ac:dyDescent="0.25">
      <c r="A141" s="1266" t="s">
        <v>1087</v>
      </c>
      <c r="B141" s="1267"/>
      <c r="C141" s="1267"/>
      <c r="D141" s="1267"/>
      <c r="E141" s="693"/>
      <c r="F141" s="693"/>
      <c r="G141" s="693"/>
      <c r="H141" s="693"/>
      <c r="I141" s="693"/>
      <c r="J141" s="693"/>
      <c r="K141" s="693"/>
      <c r="L141" s="693"/>
      <c r="M141" s="693"/>
    </row>
    <row r="142" spans="1:13" x14ac:dyDescent="0.2">
      <c r="A142" s="1270" t="s">
        <v>705</v>
      </c>
      <c r="B142" s="1268" t="s">
        <v>706</v>
      </c>
      <c r="C142" s="109" t="s">
        <v>139</v>
      </c>
      <c r="D142" s="110" t="s">
        <v>693</v>
      </c>
      <c r="E142" s="688"/>
      <c r="F142" s="694"/>
      <c r="G142" s="694"/>
      <c r="H142" s="694"/>
      <c r="I142" s="694"/>
      <c r="J142" s="694"/>
      <c r="K142" s="694"/>
      <c r="L142" s="1290">
        <f>'Интерактивный прайс-лист'!$F$26*VLOOKUP(C142,last!$B$1:$C$2174,2,0)</f>
        <v>94</v>
      </c>
      <c r="M142" s="1291"/>
    </row>
    <row r="143" spans="1:13" x14ac:dyDescent="0.2">
      <c r="A143" s="1271"/>
      <c r="B143" s="1269"/>
      <c r="C143" s="322" t="s">
        <v>1524</v>
      </c>
      <c r="D143" s="1009" t="s">
        <v>693</v>
      </c>
      <c r="E143" s="690"/>
      <c r="F143" s="695"/>
      <c r="G143" s="695"/>
      <c r="H143" s="695"/>
      <c r="I143" s="695"/>
      <c r="J143" s="695"/>
      <c r="K143" s="695"/>
      <c r="L143" s="1292">
        <f>'Интерактивный прайс-лист'!$F$26*VLOOKUP(C143,last!$B$1:$C$2174,2,0)</f>
        <v>267</v>
      </c>
      <c r="M143" s="1293"/>
    </row>
    <row r="144" spans="1:13" ht="13.5" thickBot="1" x14ac:dyDescent="0.25">
      <c r="A144" s="1272"/>
      <c r="B144" s="113" t="s">
        <v>711</v>
      </c>
      <c r="C144" s="165" t="s">
        <v>1611</v>
      </c>
      <c r="D144" s="1008" t="s">
        <v>693</v>
      </c>
      <c r="E144" s="865"/>
      <c r="F144" s="696"/>
      <c r="G144" s="696"/>
      <c r="H144" s="696"/>
      <c r="I144" s="696"/>
      <c r="J144" s="696"/>
      <c r="K144" s="696"/>
      <c r="L144" s="1294">
        <f>'Интерактивный прайс-лист'!$F$26*VLOOKUP(C144,last!$B$1:$C$2174,2,0)</f>
        <v>276</v>
      </c>
      <c r="M144" s="1295"/>
    </row>
    <row r="145" spans="1:13" x14ac:dyDescent="0.2">
      <c r="A145" s="705"/>
      <c r="B145" s="705"/>
      <c r="C145" s="705"/>
      <c r="D145" s="706"/>
      <c r="E145" s="706"/>
      <c r="F145" s="706"/>
      <c r="G145" s="705"/>
      <c r="H145" s="705"/>
      <c r="I145" s="705"/>
      <c r="J145" s="705"/>
      <c r="K145" s="705"/>
      <c r="L145" s="705"/>
      <c r="M145" s="705"/>
    </row>
    <row r="146" spans="1:13" x14ac:dyDescent="0.2">
      <c r="A146" s="705"/>
      <c r="B146" s="705"/>
      <c r="C146" s="705"/>
      <c r="D146" s="706"/>
      <c r="E146" s="706"/>
      <c r="F146" s="706"/>
      <c r="G146" s="705"/>
      <c r="H146" s="705"/>
      <c r="I146" s="705"/>
      <c r="J146" s="705"/>
      <c r="K146" s="705"/>
      <c r="L146" s="705"/>
      <c r="M146" s="705"/>
    </row>
    <row r="147" spans="1:13" s="49" customFormat="1" ht="13.5" thickBot="1" x14ac:dyDescent="0.25">
      <c r="A147" s="707" t="s">
        <v>951</v>
      </c>
      <c r="B147" s="707"/>
      <c r="C147" s="707"/>
      <c r="D147" s="707" t="s">
        <v>950</v>
      </c>
      <c r="E147" s="708"/>
      <c r="F147" s="708"/>
      <c r="G147" s="708"/>
      <c r="H147" s="708"/>
      <c r="I147" s="708"/>
      <c r="J147" s="708"/>
      <c r="K147" s="708"/>
      <c r="L147" s="708"/>
      <c r="M147" s="708"/>
    </row>
    <row r="148" spans="1:13" x14ac:dyDescent="0.2">
      <c r="A148" s="1277" t="s">
        <v>1033</v>
      </c>
      <c r="B148" s="1278"/>
      <c r="C148" s="50"/>
      <c r="D148" s="749"/>
      <c r="E148" s="1011"/>
      <c r="F148" s="978"/>
      <c r="G148" s="978"/>
      <c r="H148" s="978"/>
      <c r="I148" s="978"/>
      <c r="J148" s="978"/>
      <c r="K148" s="978"/>
      <c r="L148" s="625" t="s">
        <v>1515</v>
      </c>
      <c r="M148" s="996" t="s">
        <v>1516</v>
      </c>
    </row>
    <row r="149" spans="1:13" ht="13.5" thickBot="1" x14ac:dyDescent="0.25">
      <c r="A149" s="1279" t="s">
        <v>1034</v>
      </c>
      <c r="B149" s="1280"/>
      <c r="C149" s="54"/>
      <c r="D149" s="750"/>
      <c r="E149" s="95"/>
      <c r="F149" s="969"/>
      <c r="G149" s="969"/>
      <c r="H149" s="969"/>
      <c r="I149" s="969"/>
      <c r="J149" s="969"/>
      <c r="K149" s="969"/>
      <c r="L149" s="974" t="s">
        <v>1520</v>
      </c>
      <c r="M149" s="422" t="s">
        <v>1519</v>
      </c>
    </row>
    <row r="150" spans="1:13" x14ac:dyDescent="0.2">
      <c r="A150" s="1273" t="s">
        <v>689</v>
      </c>
      <c r="B150" s="1274"/>
      <c r="C150" s="947" t="s">
        <v>699</v>
      </c>
      <c r="D150" s="59" t="s">
        <v>691</v>
      </c>
      <c r="E150" s="1017"/>
      <c r="F150" s="1018"/>
      <c r="G150" s="1018"/>
      <c r="H150" s="1018"/>
      <c r="I150" s="1018"/>
      <c r="J150" s="1018"/>
      <c r="K150" s="1018"/>
      <c r="L150" s="144">
        <v>6.8</v>
      </c>
      <c r="M150" s="104">
        <v>9.5</v>
      </c>
    </row>
    <row r="151" spans="1:13" x14ac:dyDescent="0.2">
      <c r="A151" s="1260" t="s">
        <v>700</v>
      </c>
      <c r="B151" s="1261"/>
      <c r="C151" s="947" t="s">
        <v>699</v>
      </c>
      <c r="D151" s="1009" t="s">
        <v>691</v>
      </c>
      <c r="E151" s="1001"/>
      <c r="F151" s="1000"/>
      <c r="G151" s="1000"/>
      <c r="H151" s="1000"/>
      <c r="I151" s="1000"/>
      <c r="J151" s="1000"/>
      <c r="K151" s="1000"/>
      <c r="L151" s="160">
        <v>7.5</v>
      </c>
      <c r="M151" s="106">
        <v>10.8</v>
      </c>
    </row>
    <row r="152" spans="1:13" x14ac:dyDescent="0.2">
      <c r="A152" s="1262" t="s">
        <v>702</v>
      </c>
      <c r="B152" s="1263"/>
      <c r="C152" s="1263"/>
      <c r="D152" s="1009" t="s">
        <v>693</v>
      </c>
      <c r="E152" s="989"/>
      <c r="F152" s="990"/>
      <c r="G152" s="990"/>
      <c r="H152" s="990"/>
      <c r="I152" s="990"/>
      <c r="J152" s="990"/>
      <c r="K152" s="990"/>
      <c r="L152" s="998">
        <f>'Интерактивный прайс-лист'!$F$26*VLOOKUP(L148,last!$B$1:$C$2095,2,0)</f>
        <v>2155</v>
      </c>
      <c r="M152" s="991">
        <f>'Интерактивный прайс-лист'!$F$26*VLOOKUP(M148,last!$B$1:$C$2095,2,0)</f>
        <v>2375</v>
      </c>
    </row>
    <row r="153" spans="1:13" x14ac:dyDescent="0.2">
      <c r="A153" s="1262" t="s">
        <v>703</v>
      </c>
      <c r="B153" s="1263"/>
      <c r="C153" s="1263"/>
      <c r="D153" s="1009" t="s">
        <v>693</v>
      </c>
      <c r="E153" s="989"/>
      <c r="F153" s="990"/>
      <c r="G153" s="990"/>
      <c r="H153" s="990"/>
      <c r="I153" s="990"/>
      <c r="J153" s="990"/>
      <c r="K153" s="990"/>
      <c r="L153" s="998">
        <f>'Интерактивный прайс-лист'!$F$26*VLOOKUP(L149,last!$B$1:$C$2095,2,0)</f>
        <v>3891</v>
      </c>
      <c r="M153" s="991">
        <f>'Интерактивный прайс-лист'!$F$26*VLOOKUP(M149,last!$B$1:$C$2095,2,0)</f>
        <v>4443</v>
      </c>
    </row>
    <row r="154" spans="1:13" ht="13.5" thickBot="1" x14ac:dyDescent="0.25">
      <c r="A154" s="1264" t="s">
        <v>704</v>
      </c>
      <c r="B154" s="1265"/>
      <c r="C154" s="1265"/>
      <c r="D154" s="70" t="s">
        <v>693</v>
      </c>
      <c r="E154" s="992"/>
      <c r="F154" s="993"/>
      <c r="G154" s="993"/>
      <c r="H154" s="993"/>
      <c r="I154" s="993"/>
      <c r="J154" s="993"/>
      <c r="K154" s="993"/>
      <c r="L154" s="997">
        <f>SUM(L152:L153)</f>
        <v>6046</v>
      </c>
      <c r="M154" s="994">
        <f>SUM(M152:M153)</f>
        <v>6818</v>
      </c>
    </row>
    <row r="155" spans="1:13" x14ac:dyDescent="0.2">
      <c r="A155" s="705"/>
      <c r="B155" s="705"/>
      <c r="C155" s="705"/>
      <c r="D155" s="706"/>
      <c r="E155" s="706"/>
      <c r="F155" s="706"/>
      <c r="G155" s="705"/>
      <c r="H155" s="706"/>
      <c r="I155" s="705"/>
      <c r="J155" s="705"/>
      <c r="K155" s="705"/>
      <c r="L155" s="705"/>
      <c r="M155" s="705"/>
    </row>
    <row r="156" spans="1:13" ht="13.5" thickBot="1" x14ac:dyDescent="0.25">
      <c r="A156" s="1266" t="s">
        <v>1087</v>
      </c>
      <c r="B156" s="1267"/>
      <c r="C156" s="1267"/>
      <c r="D156" s="1267"/>
      <c r="E156" s="693"/>
      <c r="F156" s="693"/>
      <c r="G156" s="693"/>
      <c r="H156" s="693"/>
      <c r="I156" s="693"/>
      <c r="J156" s="693"/>
      <c r="K156" s="693"/>
      <c r="L156" s="693"/>
      <c r="M156" s="693"/>
    </row>
    <row r="157" spans="1:13" x14ac:dyDescent="0.2">
      <c r="A157" s="1270" t="s">
        <v>705</v>
      </c>
      <c r="B157" s="1268" t="s">
        <v>706</v>
      </c>
      <c r="C157" s="109" t="s">
        <v>139</v>
      </c>
      <c r="D157" s="110" t="s">
        <v>693</v>
      </c>
      <c r="E157" s="688"/>
      <c r="F157" s="694"/>
      <c r="G157" s="694"/>
      <c r="H157" s="694"/>
      <c r="I157" s="694"/>
      <c r="J157" s="694"/>
      <c r="K157" s="694"/>
      <c r="L157" s="1331">
        <f>'Интерактивный прайс-лист'!$F$26*VLOOKUP($C157,last!$B$1:$C$2174,2,0)</f>
        <v>94</v>
      </c>
      <c r="M157" s="1332"/>
    </row>
    <row r="158" spans="1:13" x14ac:dyDescent="0.2">
      <c r="A158" s="1271"/>
      <c r="B158" s="1269"/>
      <c r="C158" s="1003" t="s">
        <v>1524</v>
      </c>
      <c r="D158" s="1009" t="s">
        <v>693</v>
      </c>
      <c r="E158" s="690"/>
      <c r="F158" s="695"/>
      <c r="G158" s="695"/>
      <c r="H158" s="695"/>
      <c r="I158" s="695"/>
      <c r="J158" s="695"/>
      <c r="K158" s="695"/>
      <c r="L158" s="1333">
        <f>'Интерактивный прайс-лист'!$F$26*VLOOKUP($C158,last!$B$1:$C$2174,2,0)</f>
        <v>267</v>
      </c>
      <c r="M158" s="1334"/>
    </row>
    <row r="159" spans="1:13" ht="13.5" thickBot="1" x14ac:dyDescent="0.25">
      <c r="A159" s="1272"/>
      <c r="B159" s="113" t="s">
        <v>711</v>
      </c>
      <c r="C159" s="165" t="s">
        <v>1611</v>
      </c>
      <c r="D159" s="1008" t="s">
        <v>693</v>
      </c>
      <c r="E159" s="865"/>
      <c r="F159" s="696"/>
      <c r="G159" s="696"/>
      <c r="H159" s="696"/>
      <c r="I159" s="696"/>
      <c r="J159" s="696"/>
      <c r="K159" s="696"/>
      <c r="L159" s="1294">
        <f>'Интерактивный прайс-лист'!$F$26*VLOOKUP(C159,last!$B$1:$C$2174,2,0)</f>
        <v>276</v>
      </c>
      <c r="M159" s="1295"/>
    </row>
    <row r="160" spans="1:13" s="705" customFormat="1" x14ac:dyDescent="0.2">
      <c r="D160" s="706"/>
      <c r="E160" s="706"/>
      <c r="F160" s="706"/>
    </row>
    <row r="161" spans="1:13" s="705" customFormat="1" x14ac:dyDescent="0.2">
      <c r="D161" s="706"/>
      <c r="E161" s="706"/>
      <c r="F161" s="706"/>
    </row>
    <row r="162" spans="1:13" s="49" customFormat="1" ht="13.5" thickBot="1" x14ac:dyDescent="0.25">
      <c r="A162" s="707" t="s">
        <v>951</v>
      </c>
      <c r="B162" s="707"/>
      <c r="C162" s="707"/>
      <c r="D162" s="707" t="s">
        <v>950</v>
      </c>
      <c r="E162" s="708"/>
      <c r="F162" s="708"/>
      <c r="G162" s="708"/>
      <c r="H162" s="708"/>
      <c r="I162" s="708"/>
      <c r="J162" s="708"/>
      <c r="K162" s="708"/>
      <c r="L162" s="708"/>
      <c r="M162" s="708"/>
    </row>
    <row r="163" spans="1:13" x14ac:dyDescent="0.2">
      <c r="A163" s="1277" t="s">
        <v>1033</v>
      </c>
      <c r="B163" s="1278"/>
      <c r="C163" s="50"/>
      <c r="D163" s="749"/>
      <c r="E163" s="1011"/>
      <c r="F163" s="978"/>
      <c r="G163" s="978"/>
      <c r="H163" s="978"/>
      <c r="I163" s="978"/>
      <c r="J163" s="978"/>
      <c r="K163" s="978"/>
      <c r="L163" s="625" t="s">
        <v>1515</v>
      </c>
      <c r="M163" s="996" t="s">
        <v>1516</v>
      </c>
    </row>
    <row r="164" spans="1:13" ht="13.5" thickBot="1" x14ac:dyDescent="0.25">
      <c r="A164" s="1279" t="s">
        <v>1034</v>
      </c>
      <c r="B164" s="1280"/>
      <c r="C164" s="54"/>
      <c r="D164" s="750"/>
      <c r="E164" s="95"/>
      <c r="F164" s="969"/>
      <c r="G164" s="969"/>
      <c r="H164" s="969"/>
      <c r="I164" s="969"/>
      <c r="J164" s="969"/>
      <c r="K164" s="969"/>
      <c r="L164" s="974" t="s">
        <v>1522</v>
      </c>
      <c r="M164" s="422" t="s">
        <v>1523</v>
      </c>
    </row>
    <row r="165" spans="1:13" x14ac:dyDescent="0.2">
      <c r="A165" s="1273" t="s">
        <v>689</v>
      </c>
      <c r="B165" s="1274"/>
      <c r="C165" s="947" t="s">
        <v>699</v>
      </c>
      <c r="D165" s="59" t="s">
        <v>691</v>
      </c>
      <c r="E165" s="1017"/>
      <c r="F165" s="1018"/>
      <c r="G165" s="1018"/>
      <c r="H165" s="1018"/>
      <c r="I165" s="1018"/>
      <c r="J165" s="1018"/>
      <c r="K165" s="1018"/>
      <c r="L165" s="144">
        <v>6.8</v>
      </c>
      <c r="M165" s="104">
        <v>9.5</v>
      </c>
    </row>
    <row r="166" spans="1:13" x14ac:dyDescent="0.2">
      <c r="A166" s="1260" t="s">
        <v>700</v>
      </c>
      <c r="B166" s="1261"/>
      <c r="C166" s="947" t="s">
        <v>699</v>
      </c>
      <c r="D166" s="1009" t="s">
        <v>691</v>
      </c>
      <c r="E166" s="1001"/>
      <c r="F166" s="1000"/>
      <c r="G166" s="1000"/>
      <c r="H166" s="1000"/>
      <c r="I166" s="1000"/>
      <c r="J166" s="1000"/>
      <c r="K166" s="1000"/>
      <c r="L166" s="160">
        <v>7.5</v>
      </c>
      <c r="M166" s="106">
        <v>10.8</v>
      </c>
    </row>
    <row r="167" spans="1:13" x14ac:dyDescent="0.2">
      <c r="A167" s="1262" t="s">
        <v>702</v>
      </c>
      <c r="B167" s="1263"/>
      <c r="C167" s="1263"/>
      <c r="D167" s="1009" t="s">
        <v>693</v>
      </c>
      <c r="E167" s="989"/>
      <c r="F167" s="990"/>
      <c r="G167" s="990"/>
      <c r="H167" s="990"/>
      <c r="I167" s="990"/>
      <c r="J167" s="990"/>
      <c r="K167" s="990"/>
      <c r="L167" s="998">
        <f>'Интерактивный прайс-лист'!$F$26*VLOOKUP(L163,last!$B$1:$C$2095,2,0)</f>
        <v>2155</v>
      </c>
      <c r="M167" s="991">
        <f>'Интерактивный прайс-лист'!$F$26*VLOOKUP(M163,last!$B$1:$C$2095,2,0)</f>
        <v>2375</v>
      </c>
    </row>
    <row r="168" spans="1:13" x14ac:dyDescent="0.2">
      <c r="A168" s="1262" t="s">
        <v>703</v>
      </c>
      <c r="B168" s="1263"/>
      <c r="C168" s="1263"/>
      <c r="D168" s="1009" t="s">
        <v>693</v>
      </c>
      <c r="E168" s="989"/>
      <c r="F168" s="990"/>
      <c r="G168" s="990"/>
      <c r="H168" s="990"/>
      <c r="I168" s="990"/>
      <c r="J168" s="990"/>
      <c r="K168" s="990"/>
      <c r="L168" s="998">
        <f>'Интерактивный прайс-лист'!$F$26*VLOOKUP(L164,last!$B$1:$C$2095,2,0)</f>
        <v>3175</v>
      </c>
      <c r="M168" s="991">
        <f>'Интерактивный прайс-лист'!$F$26*VLOOKUP(M164,last!$B$1:$C$2095,2,0)</f>
        <v>3660</v>
      </c>
    </row>
    <row r="169" spans="1:13" ht="13.5" thickBot="1" x14ac:dyDescent="0.25">
      <c r="A169" s="1264" t="s">
        <v>704</v>
      </c>
      <c r="B169" s="1265"/>
      <c r="C169" s="1265"/>
      <c r="D169" s="70" t="s">
        <v>693</v>
      </c>
      <c r="E169" s="992"/>
      <c r="F169" s="993"/>
      <c r="G169" s="993"/>
      <c r="H169" s="993"/>
      <c r="I169" s="993"/>
      <c r="J169" s="993"/>
      <c r="K169" s="993"/>
      <c r="L169" s="997">
        <f>SUM(L167:L168)</f>
        <v>5330</v>
      </c>
      <c r="M169" s="994">
        <f>SUM(M167:M168)</f>
        <v>6035</v>
      </c>
    </row>
    <row r="170" spans="1:13" x14ac:dyDescent="0.2">
      <c r="A170" s="705"/>
      <c r="B170" s="705"/>
      <c r="C170" s="705"/>
      <c r="D170" s="706"/>
      <c r="E170" s="706"/>
      <c r="F170" s="706"/>
      <c r="G170" s="706"/>
      <c r="H170" s="706"/>
      <c r="I170" s="706"/>
      <c r="J170" s="706"/>
      <c r="K170" s="706"/>
      <c r="L170" s="705"/>
      <c r="M170" s="705"/>
    </row>
    <row r="171" spans="1:13" ht="13.5" thickBot="1" x14ac:dyDescent="0.25">
      <c r="A171" s="1266" t="s">
        <v>1087</v>
      </c>
      <c r="B171" s="1267"/>
      <c r="C171" s="1267"/>
      <c r="D171" s="1267"/>
      <c r="E171" s="693"/>
      <c r="F171" s="693"/>
      <c r="G171" s="693"/>
      <c r="H171" s="693"/>
      <c r="I171" s="693"/>
      <c r="J171" s="693"/>
      <c r="K171" s="693"/>
      <c r="L171" s="693"/>
      <c r="M171" s="693"/>
    </row>
    <row r="172" spans="1:13" x14ac:dyDescent="0.2">
      <c r="A172" s="1270" t="s">
        <v>705</v>
      </c>
      <c r="B172" s="1268" t="s">
        <v>706</v>
      </c>
      <c r="C172" s="109" t="s">
        <v>139</v>
      </c>
      <c r="D172" s="110" t="s">
        <v>693</v>
      </c>
      <c r="E172" s="688"/>
      <c r="F172" s="694"/>
      <c r="G172" s="694"/>
      <c r="H172" s="694"/>
      <c r="I172" s="694"/>
      <c r="J172" s="694"/>
      <c r="K172" s="694"/>
      <c r="L172" s="1290">
        <f>'Интерактивный прайс-лист'!$F$26*VLOOKUP(C172,last!$B$1:$C$2174,2,0)</f>
        <v>94</v>
      </c>
      <c r="M172" s="1291"/>
    </row>
    <row r="173" spans="1:13" x14ac:dyDescent="0.2">
      <c r="A173" s="1271"/>
      <c r="B173" s="1269"/>
      <c r="C173" s="322" t="s">
        <v>1524</v>
      </c>
      <c r="D173" s="1009" t="s">
        <v>693</v>
      </c>
      <c r="E173" s="690"/>
      <c r="F173" s="695"/>
      <c r="G173" s="695"/>
      <c r="H173" s="695"/>
      <c r="I173" s="695"/>
      <c r="J173" s="695"/>
      <c r="K173" s="695"/>
      <c r="L173" s="1292">
        <f>'Интерактивный прайс-лист'!$F$26*VLOOKUP(C173,last!$B$1:$C$2174,2,0)</f>
        <v>267</v>
      </c>
      <c r="M173" s="1293"/>
    </row>
    <row r="174" spans="1:13" ht="13.5" thickBot="1" x14ac:dyDescent="0.25">
      <c r="A174" s="1272"/>
      <c r="B174" s="113" t="s">
        <v>711</v>
      </c>
      <c r="C174" s="165" t="s">
        <v>1611</v>
      </c>
      <c r="D174" s="1008" t="s">
        <v>693</v>
      </c>
      <c r="E174" s="865"/>
      <c r="F174" s="696"/>
      <c r="G174" s="696"/>
      <c r="H174" s="696"/>
      <c r="I174" s="696"/>
      <c r="J174" s="696"/>
      <c r="K174" s="696"/>
      <c r="L174" s="1294">
        <f>'Интерактивный прайс-лист'!$F$26*VLOOKUP(C174,last!$B$1:$C$2174,2,0)</f>
        <v>276</v>
      </c>
      <c r="M174" s="1295"/>
    </row>
    <row r="175" spans="1:13" x14ac:dyDescent="0.2">
      <c r="A175" s="705"/>
      <c r="B175" s="705"/>
      <c r="C175" s="705"/>
      <c r="D175" s="706"/>
      <c r="E175" s="706"/>
      <c r="F175" s="706"/>
      <c r="G175" s="705"/>
      <c r="H175" s="705"/>
      <c r="I175" s="705"/>
      <c r="J175" s="705"/>
      <c r="K175" s="705"/>
      <c r="L175" s="705"/>
      <c r="M175" s="705"/>
    </row>
    <row r="176" spans="1:13" x14ac:dyDescent="0.2">
      <c r="A176" s="705"/>
      <c r="B176" s="705"/>
      <c r="C176" s="705"/>
      <c r="D176" s="706"/>
      <c r="E176" s="706"/>
      <c r="F176" s="706"/>
      <c r="G176" s="705"/>
      <c r="H176" s="705"/>
      <c r="I176" s="705"/>
      <c r="J176" s="705"/>
      <c r="K176" s="705"/>
      <c r="L176" s="705"/>
      <c r="M176" s="705"/>
    </row>
    <row r="177" spans="1:13" s="49" customFormat="1" ht="13.5" thickBot="1" x14ac:dyDescent="0.25">
      <c r="A177" s="707" t="s">
        <v>951</v>
      </c>
      <c r="B177" s="707"/>
      <c r="C177" s="707"/>
      <c r="D177" s="707" t="s">
        <v>950</v>
      </c>
      <c r="E177" s="708"/>
      <c r="F177" s="708"/>
      <c r="G177" s="708"/>
      <c r="H177" s="708"/>
      <c r="I177" s="708"/>
      <c r="J177" s="708"/>
      <c r="K177" s="708"/>
      <c r="L177" s="708"/>
      <c r="M177" s="708"/>
    </row>
    <row r="178" spans="1:13" x14ac:dyDescent="0.2">
      <c r="A178" s="1277" t="s">
        <v>1033</v>
      </c>
      <c r="B178" s="1278"/>
      <c r="C178" s="50"/>
      <c r="D178" s="749"/>
      <c r="E178" s="1011"/>
      <c r="F178" s="978"/>
      <c r="G178" s="978"/>
      <c r="H178" s="978"/>
      <c r="I178" s="978"/>
      <c r="J178" s="978"/>
      <c r="K178" s="978"/>
      <c r="L178" s="625"/>
      <c r="M178" s="996" t="s">
        <v>1516</v>
      </c>
    </row>
    <row r="179" spans="1:13" ht="13.5" thickBot="1" x14ac:dyDescent="0.25">
      <c r="A179" s="1279" t="s">
        <v>1034</v>
      </c>
      <c r="B179" s="1280"/>
      <c r="C179" s="54"/>
      <c r="D179" s="750"/>
      <c r="E179" s="95"/>
      <c r="F179" s="969"/>
      <c r="G179" s="969"/>
      <c r="H179" s="969"/>
      <c r="I179" s="969"/>
      <c r="J179" s="969"/>
      <c r="K179" s="969"/>
      <c r="L179" s="974"/>
      <c r="M179" s="422" t="s">
        <v>1521</v>
      </c>
    </row>
    <row r="180" spans="1:13" x14ac:dyDescent="0.2">
      <c r="A180" s="1273" t="s">
        <v>689</v>
      </c>
      <c r="B180" s="1274"/>
      <c r="C180" s="947" t="s">
        <v>699</v>
      </c>
      <c r="D180" s="59" t="s">
        <v>691</v>
      </c>
      <c r="E180" s="1017"/>
      <c r="F180" s="1018"/>
      <c r="G180" s="1018"/>
      <c r="H180" s="1018"/>
      <c r="I180" s="1018"/>
      <c r="J180" s="1018"/>
      <c r="K180" s="1018"/>
      <c r="L180" s="144"/>
      <c r="M180" s="104">
        <v>9.5</v>
      </c>
    </row>
    <row r="181" spans="1:13" x14ac:dyDescent="0.2">
      <c r="A181" s="1260" t="s">
        <v>700</v>
      </c>
      <c r="B181" s="1261"/>
      <c r="C181" s="947" t="s">
        <v>699</v>
      </c>
      <c r="D181" s="1009" t="s">
        <v>691</v>
      </c>
      <c r="E181" s="1001"/>
      <c r="F181" s="1000"/>
      <c r="G181" s="1000"/>
      <c r="H181" s="1000"/>
      <c r="I181" s="1000"/>
      <c r="J181" s="1000"/>
      <c r="K181" s="1000"/>
      <c r="L181" s="160"/>
      <c r="M181" s="106">
        <v>10.8</v>
      </c>
    </row>
    <row r="182" spans="1:13" x14ac:dyDescent="0.2">
      <c r="A182" s="1262" t="s">
        <v>702</v>
      </c>
      <c r="B182" s="1263"/>
      <c r="C182" s="1263"/>
      <c r="D182" s="1009" t="s">
        <v>693</v>
      </c>
      <c r="E182" s="989"/>
      <c r="F182" s="990"/>
      <c r="G182" s="990"/>
      <c r="H182" s="990"/>
      <c r="I182" s="990"/>
      <c r="J182" s="990"/>
      <c r="K182" s="990"/>
      <c r="L182" s="998"/>
      <c r="M182" s="991">
        <f>'Интерактивный прайс-лист'!$F$26*VLOOKUP(M178,last!$B$1:$C$2095,2,0)</f>
        <v>2375</v>
      </c>
    </row>
    <row r="183" spans="1:13" x14ac:dyDescent="0.2">
      <c r="A183" s="1262" t="s">
        <v>703</v>
      </c>
      <c r="B183" s="1263"/>
      <c r="C183" s="1263"/>
      <c r="D183" s="1009" t="s">
        <v>693</v>
      </c>
      <c r="E183" s="989"/>
      <c r="F183" s="990"/>
      <c r="G183" s="990"/>
      <c r="H183" s="990"/>
      <c r="I183" s="990"/>
      <c r="J183" s="990"/>
      <c r="K183" s="990"/>
      <c r="L183" s="998"/>
      <c r="M183" s="991">
        <f>'Интерактивный прайс-лист'!$F$26*VLOOKUP(M179,last!$B$1:$C$2095,2,0)</f>
        <v>3660</v>
      </c>
    </row>
    <row r="184" spans="1:13" ht="13.5" thickBot="1" x14ac:dyDescent="0.25">
      <c r="A184" s="1264" t="s">
        <v>704</v>
      </c>
      <c r="B184" s="1265"/>
      <c r="C184" s="1265"/>
      <c r="D184" s="70" t="s">
        <v>693</v>
      </c>
      <c r="E184" s="992"/>
      <c r="F184" s="993"/>
      <c r="G184" s="993"/>
      <c r="H184" s="993"/>
      <c r="I184" s="993"/>
      <c r="J184" s="993"/>
      <c r="K184" s="993"/>
      <c r="L184" s="997"/>
      <c r="M184" s="994">
        <f>SUM(M182:M183)</f>
        <v>6035</v>
      </c>
    </row>
    <row r="185" spans="1:13" x14ac:dyDescent="0.2">
      <c r="A185" s="705"/>
      <c r="B185" s="705"/>
      <c r="C185" s="705"/>
      <c r="D185" s="706"/>
      <c r="E185" s="706"/>
      <c r="F185" s="706"/>
      <c r="G185" s="705"/>
      <c r="H185" s="706"/>
      <c r="I185" s="705"/>
      <c r="J185" s="705"/>
      <c r="K185" s="705"/>
      <c r="L185" s="705"/>
      <c r="M185" s="705"/>
    </row>
    <row r="186" spans="1:13" ht="13.5" thickBot="1" x14ac:dyDescent="0.25">
      <c r="A186" s="1266" t="s">
        <v>1087</v>
      </c>
      <c r="B186" s="1267"/>
      <c r="C186" s="1267"/>
      <c r="D186" s="1267"/>
      <c r="E186" s="693"/>
      <c r="F186" s="693"/>
      <c r="G186" s="693"/>
      <c r="H186" s="693"/>
      <c r="I186" s="693"/>
      <c r="J186" s="693"/>
      <c r="K186" s="693"/>
      <c r="L186" s="693"/>
      <c r="M186" s="693"/>
    </row>
    <row r="187" spans="1:13" x14ac:dyDescent="0.2">
      <c r="A187" s="1270" t="s">
        <v>705</v>
      </c>
      <c r="B187" s="1268" t="s">
        <v>706</v>
      </c>
      <c r="C187" s="109" t="s">
        <v>139</v>
      </c>
      <c r="D187" s="110" t="s">
        <v>693</v>
      </c>
      <c r="E187" s="688"/>
      <c r="F187" s="694"/>
      <c r="G187" s="694"/>
      <c r="H187" s="694"/>
      <c r="I187" s="694"/>
      <c r="J187" s="694"/>
      <c r="K187" s="694"/>
      <c r="L187" s="970"/>
      <c r="M187" s="700">
        <f>'Интерактивный прайс-лист'!$F$26*VLOOKUP($C187,last!$B$1:$C$2174,2,0)</f>
        <v>94</v>
      </c>
    </row>
    <row r="188" spans="1:13" x14ac:dyDescent="0.2">
      <c r="A188" s="1271"/>
      <c r="B188" s="1269"/>
      <c r="C188" s="322" t="s">
        <v>1524</v>
      </c>
      <c r="D188" s="1009" t="s">
        <v>693</v>
      </c>
      <c r="E188" s="690"/>
      <c r="F188" s="695"/>
      <c r="G188" s="695"/>
      <c r="H188" s="695"/>
      <c r="I188" s="695"/>
      <c r="J188" s="695"/>
      <c r="K188" s="695"/>
      <c r="L188" s="967"/>
      <c r="M188" s="698">
        <f>'Интерактивный прайс-лист'!$F$26*VLOOKUP($C188,last!$B$1:$C$2174,2,0)</f>
        <v>267</v>
      </c>
    </row>
    <row r="189" spans="1:13" ht="13.5" thickBot="1" x14ac:dyDescent="0.25">
      <c r="A189" s="1272"/>
      <c r="B189" s="113" t="s">
        <v>711</v>
      </c>
      <c r="C189" s="165" t="s">
        <v>1611</v>
      </c>
      <c r="D189" s="1008" t="s">
        <v>693</v>
      </c>
      <c r="E189" s="865"/>
      <c r="F189" s="696"/>
      <c r="G189" s="696"/>
      <c r="H189" s="696"/>
      <c r="I189" s="696"/>
      <c r="J189" s="696"/>
      <c r="K189" s="696"/>
      <c r="L189" s="973"/>
      <c r="M189" s="699">
        <f>'Интерактивный прайс-лист'!$F$26*VLOOKUP(C189,last!$B$1:$C$2174,2,0)</f>
        <v>276</v>
      </c>
    </row>
    <row r="190" spans="1:13" s="705" customFormat="1" x14ac:dyDescent="0.2">
      <c r="D190" s="706"/>
      <c r="E190" s="706"/>
      <c r="F190" s="706"/>
    </row>
    <row r="191" spans="1:13" s="705" customFormat="1" x14ac:dyDescent="0.2">
      <c r="D191" s="706"/>
      <c r="E191" s="706"/>
      <c r="F191" s="706"/>
    </row>
    <row r="192" spans="1:13" s="705" customFormat="1" x14ac:dyDescent="0.2">
      <c r="D192" s="706"/>
      <c r="E192" s="706"/>
      <c r="F192" s="706"/>
    </row>
    <row r="193" spans="4:6" s="705" customFormat="1" x14ac:dyDescent="0.2">
      <c r="D193" s="706"/>
      <c r="E193" s="706"/>
      <c r="F193" s="706"/>
    </row>
    <row r="194" spans="4:6" s="705" customFormat="1" x14ac:dyDescent="0.2">
      <c r="D194" s="706"/>
      <c r="E194" s="706"/>
      <c r="F194" s="706"/>
    </row>
    <row r="195" spans="4:6" s="705" customFormat="1" x14ac:dyDescent="0.2">
      <c r="D195" s="706"/>
      <c r="E195" s="706"/>
      <c r="F195" s="706"/>
    </row>
    <row r="196" spans="4:6" s="705" customFormat="1" x14ac:dyDescent="0.2">
      <c r="D196" s="706"/>
      <c r="E196" s="706"/>
      <c r="F196" s="706"/>
    </row>
    <row r="197" spans="4:6" s="705" customFormat="1" x14ac:dyDescent="0.2">
      <c r="D197" s="706"/>
      <c r="E197" s="706"/>
      <c r="F197" s="706"/>
    </row>
    <row r="198" spans="4:6" s="705" customFormat="1" x14ac:dyDescent="0.2">
      <c r="D198" s="706"/>
      <c r="E198" s="706"/>
      <c r="F198" s="706"/>
    </row>
    <row r="199" spans="4:6" s="705" customFormat="1" x14ac:dyDescent="0.2">
      <c r="D199" s="706"/>
      <c r="E199" s="706"/>
      <c r="F199" s="706"/>
    </row>
    <row r="200" spans="4:6" s="705" customFormat="1" x14ac:dyDescent="0.2">
      <c r="D200" s="706"/>
      <c r="E200" s="706"/>
      <c r="F200" s="706"/>
    </row>
    <row r="201" spans="4:6" s="705" customFormat="1" x14ac:dyDescent="0.2">
      <c r="D201" s="706"/>
      <c r="E201" s="706"/>
      <c r="F201" s="706"/>
    </row>
    <row r="202" spans="4:6" s="705" customFormat="1" x14ac:dyDescent="0.2">
      <c r="D202" s="706"/>
      <c r="E202" s="706"/>
      <c r="F202" s="706"/>
    </row>
    <row r="203" spans="4:6" s="705" customFormat="1" x14ac:dyDescent="0.2">
      <c r="D203" s="706"/>
      <c r="E203" s="706"/>
      <c r="F203" s="706"/>
    </row>
    <row r="204" spans="4:6" s="705" customFormat="1" x14ac:dyDescent="0.2">
      <c r="D204" s="706"/>
      <c r="E204" s="706"/>
      <c r="F204" s="706"/>
    </row>
    <row r="205" spans="4:6" s="705" customFormat="1" x14ac:dyDescent="0.2">
      <c r="D205" s="706"/>
      <c r="E205" s="706"/>
      <c r="F205" s="706"/>
    </row>
    <row r="206" spans="4:6" s="705" customFormat="1" x14ac:dyDescent="0.2">
      <c r="D206" s="706"/>
      <c r="E206" s="706"/>
      <c r="F206" s="706"/>
    </row>
    <row r="207" spans="4:6" s="705" customFormat="1" x14ac:dyDescent="0.2">
      <c r="D207" s="706"/>
      <c r="E207" s="706"/>
      <c r="F207" s="706"/>
    </row>
    <row r="208" spans="4:6" s="705" customFormat="1" x14ac:dyDescent="0.2">
      <c r="D208" s="706"/>
      <c r="E208" s="706"/>
      <c r="F208" s="706"/>
    </row>
    <row r="209" spans="4:6" s="705" customFormat="1" x14ac:dyDescent="0.2">
      <c r="D209" s="706"/>
      <c r="E209" s="706"/>
      <c r="F209" s="706"/>
    </row>
    <row r="210" spans="4:6" s="705" customFormat="1" x14ac:dyDescent="0.2">
      <c r="D210" s="706"/>
      <c r="E210" s="706"/>
      <c r="F210" s="706"/>
    </row>
    <row r="211" spans="4:6" s="705" customFormat="1" x14ac:dyDescent="0.2">
      <c r="D211" s="706"/>
      <c r="E211" s="706"/>
      <c r="F211" s="706"/>
    </row>
    <row r="212" spans="4:6" s="705" customFormat="1" x14ac:dyDescent="0.2">
      <c r="D212" s="706"/>
      <c r="E212" s="706"/>
      <c r="F212" s="706"/>
    </row>
    <row r="213" spans="4:6" s="705" customFormat="1" x14ac:dyDescent="0.2">
      <c r="D213" s="706"/>
      <c r="E213" s="706"/>
      <c r="F213" s="706"/>
    </row>
    <row r="214" spans="4:6" s="705" customFormat="1" x14ac:dyDescent="0.2">
      <c r="D214" s="706"/>
      <c r="E214" s="706"/>
      <c r="F214" s="706"/>
    </row>
    <row r="215" spans="4:6" s="705" customFormat="1" x14ac:dyDescent="0.2">
      <c r="D215" s="706"/>
      <c r="E215" s="706"/>
      <c r="F215" s="706"/>
    </row>
    <row r="216" spans="4:6" s="705" customFormat="1" x14ac:dyDescent="0.2">
      <c r="D216" s="706"/>
      <c r="E216" s="706"/>
      <c r="F216" s="706"/>
    </row>
    <row r="217" spans="4:6" s="705" customFormat="1" x14ac:dyDescent="0.2">
      <c r="D217" s="706"/>
      <c r="E217" s="706"/>
      <c r="F217" s="706"/>
    </row>
    <row r="218" spans="4:6" s="705" customFormat="1" x14ac:dyDescent="0.2">
      <c r="D218" s="706"/>
      <c r="E218" s="706"/>
      <c r="F218" s="706"/>
    </row>
    <row r="219" spans="4:6" s="705" customFormat="1" x14ac:dyDescent="0.2">
      <c r="D219" s="706"/>
      <c r="E219" s="706"/>
      <c r="F219" s="706"/>
    </row>
    <row r="220" spans="4:6" s="705" customFormat="1" x14ac:dyDescent="0.2">
      <c r="D220" s="706"/>
      <c r="E220" s="706"/>
      <c r="F220" s="706"/>
    </row>
    <row r="221" spans="4:6" s="705" customFormat="1" x14ac:dyDescent="0.2">
      <c r="D221" s="706"/>
      <c r="E221" s="706"/>
      <c r="F221" s="706"/>
    </row>
    <row r="222" spans="4:6" s="705" customFormat="1" x14ac:dyDescent="0.2">
      <c r="D222" s="706"/>
      <c r="E222" s="706"/>
      <c r="F222" s="706"/>
    </row>
    <row r="223" spans="4:6" s="705" customFormat="1" x14ac:dyDescent="0.2">
      <c r="D223" s="706"/>
      <c r="E223" s="706"/>
      <c r="F223" s="706"/>
    </row>
    <row r="224" spans="4:6" s="705" customFormat="1" x14ac:dyDescent="0.2">
      <c r="D224" s="706"/>
      <c r="E224" s="706"/>
      <c r="F224" s="706"/>
    </row>
    <row r="225" spans="4:6" s="705" customFormat="1" x14ac:dyDescent="0.2">
      <c r="D225" s="706"/>
      <c r="E225" s="706"/>
      <c r="F225" s="706"/>
    </row>
    <row r="226" spans="4:6" s="705" customFormat="1" x14ac:dyDescent="0.2">
      <c r="D226" s="706"/>
      <c r="E226" s="706"/>
      <c r="F226" s="706"/>
    </row>
    <row r="227" spans="4:6" s="705" customFormat="1" x14ac:dyDescent="0.2">
      <c r="D227" s="706"/>
      <c r="E227" s="706"/>
      <c r="F227" s="706"/>
    </row>
    <row r="228" spans="4:6" s="705" customFormat="1" x14ac:dyDescent="0.2">
      <c r="D228" s="706"/>
      <c r="E228" s="706"/>
      <c r="F228" s="706"/>
    </row>
    <row r="229" spans="4:6" s="705" customFormat="1" x14ac:dyDescent="0.2">
      <c r="D229" s="706"/>
      <c r="E229" s="706"/>
      <c r="F229" s="706"/>
    </row>
    <row r="230" spans="4:6" s="705" customFormat="1" x14ac:dyDescent="0.2">
      <c r="D230" s="706"/>
      <c r="E230" s="706"/>
      <c r="F230" s="706"/>
    </row>
    <row r="231" spans="4:6" s="705" customFormat="1" x14ac:dyDescent="0.2">
      <c r="D231" s="706"/>
      <c r="E231" s="706"/>
      <c r="F231" s="706"/>
    </row>
    <row r="232" spans="4:6" s="705" customFormat="1" x14ac:dyDescent="0.2">
      <c r="D232" s="706"/>
      <c r="E232" s="706"/>
      <c r="F232" s="706"/>
    </row>
    <row r="233" spans="4:6" s="705" customFormat="1" x14ac:dyDescent="0.2">
      <c r="D233" s="706"/>
      <c r="E233" s="706"/>
      <c r="F233" s="706"/>
    </row>
    <row r="234" spans="4:6" s="705" customFormat="1" x14ac:dyDescent="0.2">
      <c r="D234" s="706"/>
      <c r="E234" s="706"/>
      <c r="F234" s="706"/>
    </row>
    <row r="235" spans="4:6" s="705" customFormat="1" x14ac:dyDescent="0.2">
      <c r="D235" s="706"/>
      <c r="E235" s="706"/>
      <c r="F235" s="706"/>
    </row>
    <row r="236" spans="4:6" s="705" customFormat="1" x14ac:dyDescent="0.2">
      <c r="D236" s="706"/>
      <c r="E236" s="706"/>
      <c r="F236" s="706"/>
    </row>
    <row r="237" spans="4:6" s="705" customFormat="1" x14ac:dyDescent="0.2">
      <c r="D237" s="706"/>
      <c r="E237" s="706"/>
      <c r="F237" s="706"/>
    </row>
    <row r="238" spans="4:6" s="705" customFormat="1" x14ac:dyDescent="0.2">
      <c r="D238" s="706"/>
      <c r="E238" s="706"/>
      <c r="F238" s="706"/>
    </row>
    <row r="239" spans="4:6" s="705" customFormat="1" x14ac:dyDescent="0.2">
      <c r="D239" s="706"/>
      <c r="E239" s="706"/>
      <c r="F239" s="706"/>
    </row>
    <row r="240" spans="4:6" s="705" customFormat="1" x14ac:dyDescent="0.2">
      <c r="D240" s="706"/>
      <c r="E240" s="706"/>
      <c r="F240" s="706"/>
    </row>
    <row r="241" spans="4:6" s="705" customFormat="1" x14ac:dyDescent="0.2">
      <c r="D241" s="706"/>
      <c r="E241" s="706"/>
      <c r="F241" s="706"/>
    </row>
    <row r="242" spans="4:6" s="705" customFormat="1" x14ac:dyDescent="0.2">
      <c r="D242" s="706"/>
      <c r="E242" s="706"/>
      <c r="F242" s="706"/>
    </row>
    <row r="243" spans="4:6" s="705" customFormat="1" x14ac:dyDescent="0.2">
      <c r="D243" s="706"/>
      <c r="E243" s="706"/>
      <c r="F243" s="706"/>
    </row>
    <row r="244" spans="4:6" s="705" customFormat="1" x14ac:dyDescent="0.2">
      <c r="D244" s="706"/>
      <c r="E244" s="706"/>
      <c r="F244" s="706"/>
    </row>
    <row r="245" spans="4:6" s="705" customFormat="1" x14ac:dyDescent="0.2">
      <c r="D245" s="706"/>
      <c r="E245" s="706"/>
      <c r="F245" s="706"/>
    </row>
    <row r="246" spans="4:6" s="705" customFormat="1" x14ac:dyDescent="0.2">
      <c r="D246" s="706"/>
      <c r="E246" s="706"/>
      <c r="F246" s="706"/>
    </row>
    <row r="247" spans="4:6" s="705" customFormat="1" x14ac:dyDescent="0.2">
      <c r="D247" s="706"/>
      <c r="E247" s="706"/>
      <c r="F247" s="706"/>
    </row>
    <row r="248" spans="4:6" s="705" customFormat="1" x14ac:dyDescent="0.2">
      <c r="D248" s="706"/>
      <c r="E248" s="706"/>
      <c r="F248" s="706"/>
    </row>
    <row r="249" spans="4:6" s="705" customFormat="1" x14ac:dyDescent="0.2">
      <c r="D249" s="706"/>
      <c r="E249" s="706"/>
      <c r="F249" s="706"/>
    </row>
    <row r="250" spans="4:6" s="705" customFormat="1" x14ac:dyDescent="0.2">
      <c r="D250" s="706"/>
      <c r="E250" s="706"/>
      <c r="F250" s="706"/>
    </row>
    <row r="251" spans="4:6" s="705" customFormat="1" x14ac:dyDescent="0.2">
      <c r="D251" s="706"/>
      <c r="E251" s="706"/>
      <c r="F251" s="706"/>
    </row>
    <row r="252" spans="4:6" s="705" customFormat="1" x14ac:dyDescent="0.2">
      <c r="D252" s="706"/>
      <c r="E252" s="706"/>
      <c r="F252" s="706"/>
    </row>
    <row r="253" spans="4:6" s="705" customFormat="1" x14ac:dyDescent="0.2">
      <c r="D253" s="706"/>
      <c r="E253" s="706"/>
      <c r="F253" s="706"/>
    </row>
    <row r="254" spans="4:6" s="705" customFormat="1" x14ac:dyDescent="0.2">
      <c r="D254" s="706"/>
      <c r="E254" s="706"/>
      <c r="F254" s="706"/>
    </row>
    <row r="255" spans="4:6" s="705" customFormat="1" x14ac:dyDescent="0.2">
      <c r="D255" s="706"/>
      <c r="E255" s="706"/>
      <c r="F255" s="706"/>
    </row>
    <row r="256" spans="4:6" s="705" customFormat="1" x14ac:dyDescent="0.2">
      <c r="D256" s="706"/>
      <c r="E256" s="706"/>
      <c r="F256" s="706"/>
    </row>
    <row r="257" spans="4:6" s="705" customFormat="1" x14ac:dyDescent="0.2">
      <c r="D257" s="706"/>
      <c r="E257" s="706"/>
      <c r="F257" s="706"/>
    </row>
    <row r="258" spans="4:6" s="705" customFormat="1" x14ac:dyDescent="0.2">
      <c r="D258" s="706"/>
      <c r="E258" s="706"/>
      <c r="F258" s="706"/>
    </row>
    <row r="259" spans="4:6" s="705" customFormat="1" x14ac:dyDescent="0.2">
      <c r="D259" s="706"/>
      <c r="E259" s="706"/>
      <c r="F259" s="706"/>
    </row>
    <row r="260" spans="4:6" s="705" customFormat="1" x14ac:dyDescent="0.2">
      <c r="D260" s="706"/>
      <c r="E260" s="706"/>
      <c r="F260" s="706"/>
    </row>
    <row r="261" spans="4:6" s="705" customFormat="1" x14ac:dyDescent="0.2">
      <c r="D261" s="706"/>
      <c r="E261" s="706"/>
      <c r="F261" s="706"/>
    </row>
    <row r="262" spans="4:6" s="705" customFormat="1" x14ac:dyDescent="0.2">
      <c r="D262" s="706"/>
      <c r="E262" s="706"/>
      <c r="F262" s="706"/>
    </row>
    <row r="263" spans="4:6" s="705" customFormat="1" x14ac:dyDescent="0.2">
      <c r="D263" s="706"/>
      <c r="E263" s="706"/>
      <c r="F263" s="706"/>
    </row>
    <row r="264" spans="4:6" s="705" customFormat="1" x14ac:dyDescent="0.2">
      <c r="D264" s="706"/>
      <c r="E264" s="706"/>
      <c r="F264" s="706"/>
    </row>
    <row r="265" spans="4:6" s="705" customFormat="1" x14ac:dyDescent="0.2">
      <c r="D265" s="706"/>
      <c r="E265" s="706"/>
      <c r="F265" s="706"/>
    </row>
    <row r="266" spans="4:6" s="705" customFormat="1" x14ac:dyDescent="0.2">
      <c r="D266" s="706"/>
      <c r="E266" s="706"/>
      <c r="F266" s="706"/>
    </row>
    <row r="267" spans="4:6" s="705" customFormat="1" x14ac:dyDescent="0.2">
      <c r="D267" s="706"/>
      <c r="E267" s="706"/>
      <c r="F267" s="706"/>
    </row>
    <row r="268" spans="4:6" s="705" customFormat="1" x14ac:dyDescent="0.2">
      <c r="D268" s="706"/>
      <c r="E268" s="706"/>
      <c r="F268" s="706"/>
    </row>
    <row r="269" spans="4:6" s="705" customFormat="1" x14ac:dyDescent="0.2">
      <c r="D269" s="706"/>
      <c r="E269" s="706"/>
      <c r="F269" s="706"/>
    </row>
    <row r="270" spans="4:6" s="705" customFormat="1" x14ac:dyDescent="0.2">
      <c r="D270" s="706"/>
      <c r="E270" s="706"/>
      <c r="F270" s="706"/>
    </row>
    <row r="271" spans="4:6" s="705" customFormat="1" x14ac:dyDescent="0.2">
      <c r="D271" s="706"/>
      <c r="E271" s="706"/>
      <c r="F271" s="706"/>
    </row>
    <row r="272" spans="4:6" s="705" customFormat="1" x14ac:dyDescent="0.2">
      <c r="D272" s="706"/>
      <c r="E272" s="706"/>
      <c r="F272" s="706"/>
    </row>
    <row r="273" spans="4:6" s="705" customFormat="1" x14ac:dyDescent="0.2">
      <c r="D273" s="706"/>
      <c r="E273" s="706"/>
      <c r="F273" s="706"/>
    </row>
    <row r="274" spans="4:6" s="705" customFormat="1" x14ac:dyDescent="0.2">
      <c r="D274" s="706"/>
      <c r="E274" s="706"/>
      <c r="F274" s="706"/>
    </row>
    <row r="275" spans="4:6" s="705" customFormat="1" x14ac:dyDescent="0.2">
      <c r="D275" s="706"/>
      <c r="E275" s="706"/>
      <c r="F275" s="706"/>
    </row>
    <row r="276" spans="4:6" s="705" customFormat="1" x14ac:dyDescent="0.2">
      <c r="D276" s="706"/>
      <c r="E276" s="706"/>
      <c r="F276" s="706"/>
    </row>
    <row r="277" spans="4:6" s="705" customFormat="1" x14ac:dyDescent="0.2">
      <c r="D277" s="706"/>
      <c r="E277" s="706"/>
      <c r="F277" s="706"/>
    </row>
    <row r="278" spans="4:6" s="705" customFormat="1" x14ac:dyDescent="0.2">
      <c r="D278" s="706"/>
      <c r="E278" s="706"/>
      <c r="F278" s="706"/>
    </row>
    <row r="279" spans="4:6" s="705" customFormat="1" x14ac:dyDescent="0.2">
      <c r="D279" s="706"/>
      <c r="E279" s="706"/>
      <c r="F279" s="706"/>
    </row>
    <row r="280" spans="4:6" s="705" customFormat="1" x14ac:dyDescent="0.2">
      <c r="D280" s="706"/>
      <c r="E280" s="706"/>
      <c r="F280" s="706"/>
    </row>
    <row r="281" spans="4:6" s="705" customFormat="1" x14ac:dyDescent="0.2">
      <c r="D281" s="706"/>
      <c r="E281" s="706"/>
      <c r="F281" s="706"/>
    </row>
    <row r="282" spans="4:6" s="705" customFormat="1" x14ac:dyDescent="0.2">
      <c r="D282" s="706"/>
      <c r="E282" s="706"/>
      <c r="F282" s="706"/>
    </row>
    <row r="283" spans="4:6" s="705" customFormat="1" x14ac:dyDescent="0.2">
      <c r="D283" s="706"/>
      <c r="E283" s="706"/>
      <c r="F283" s="706"/>
    </row>
    <row r="284" spans="4:6" s="705" customFormat="1" x14ac:dyDescent="0.2">
      <c r="D284" s="706"/>
      <c r="E284" s="706"/>
      <c r="F284" s="706"/>
    </row>
    <row r="285" spans="4:6" s="705" customFormat="1" x14ac:dyDescent="0.2">
      <c r="D285" s="706"/>
      <c r="E285" s="706"/>
      <c r="F285" s="706"/>
    </row>
    <row r="286" spans="4:6" s="705" customFormat="1" x14ac:dyDescent="0.2">
      <c r="D286" s="706"/>
      <c r="E286" s="706"/>
      <c r="F286" s="706"/>
    </row>
    <row r="287" spans="4:6" s="705" customFormat="1" x14ac:dyDescent="0.2">
      <c r="D287" s="706"/>
      <c r="E287" s="706"/>
      <c r="F287" s="706"/>
    </row>
    <row r="288" spans="4:6" s="705" customFormat="1" x14ac:dyDescent="0.2">
      <c r="D288" s="706"/>
      <c r="E288" s="706"/>
      <c r="F288" s="706"/>
    </row>
    <row r="289" spans="4:6" s="705" customFormat="1" x14ac:dyDescent="0.2">
      <c r="D289" s="706"/>
      <c r="E289" s="706"/>
      <c r="F289" s="706"/>
    </row>
    <row r="290" spans="4:6" s="705" customFormat="1" x14ac:dyDescent="0.2">
      <c r="D290" s="706"/>
      <c r="E290" s="706"/>
      <c r="F290" s="706"/>
    </row>
    <row r="291" spans="4:6" s="705" customFormat="1" x14ac:dyDescent="0.2">
      <c r="D291" s="706"/>
      <c r="E291" s="706"/>
      <c r="F291" s="706"/>
    </row>
    <row r="292" spans="4:6" s="705" customFormat="1" x14ac:dyDescent="0.2">
      <c r="D292" s="706"/>
      <c r="E292" s="706"/>
      <c r="F292" s="706"/>
    </row>
    <row r="293" spans="4:6" s="705" customFormat="1" x14ac:dyDescent="0.2">
      <c r="D293" s="706"/>
      <c r="E293" s="706"/>
      <c r="F293" s="706"/>
    </row>
    <row r="294" spans="4:6" s="705" customFormat="1" x14ac:dyDescent="0.2">
      <c r="D294" s="706"/>
      <c r="E294" s="706"/>
      <c r="F294" s="706"/>
    </row>
    <row r="295" spans="4:6" s="705" customFormat="1" x14ac:dyDescent="0.2">
      <c r="D295" s="706"/>
      <c r="E295" s="706"/>
      <c r="F295" s="706"/>
    </row>
    <row r="296" spans="4:6" s="705" customFormat="1" x14ac:dyDescent="0.2">
      <c r="D296" s="706"/>
      <c r="E296" s="706"/>
      <c r="F296" s="706"/>
    </row>
    <row r="297" spans="4:6" s="705" customFormat="1" x14ac:dyDescent="0.2">
      <c r="D297" s="706"/>
      <c r="E297" s="706"/>
      <c r="F297" s="706"/>
    </row>
    <row r="298" spans="4:6" s="705" customFormat="1" x14ac:dyDescent="0.2">
      <c r="D298" s="706"/>
      <c r="E298" s="706"/>
      <c r="F298" s="706"/>
    </row>
    <row r="299" spans="4:6" s="705" customFormat="1" x14ac:dyDescent="0.2">
      <c r="D299" s="706"/>
      <c r="E299" s="706"/>
      <c r="F299" s="706"/>
    </row>
    <row r="300" spans="4:6" s="705" customFormat="1" x14ac:dyDescent="0.2">
      <c r="D300" s="706"/>
      <c r="E300" s="706"/>
      <c r="F300" s="706"/>
    </row>
    <row r="301" spans="4:6" s="705" customFormat="1" x14ac:dyDescent="0.2">
      <c r="D301" s="706"/>
      <c r="E301" s="706"/>
      <c r="F301" s="706"/>
    </row>
    <row r="302" spans="4:6" s="705" customFormat="1" x14ac:dyDescent="0.2">
      <c r="D302" s="706"/>
      <c r="E302" s="706"/>
      <c r="F302" s="706"/>
    </row>
    <row r="303" spans="4:6" s="705" customFormat="1" x14ac:dyDescent="0.2">
      <c r="D303" s="706"/>
      <c r="E303" s="706"/>
      <c r="F303" s="706"/>
    </row>
    <row r="304" spans="4:6" s="705" customFormat="1" x14ac:dyDescent="0.2">
      <c r="D304" s="706"/>
      <c r="E304" s="706"/>
      <c r="F304" s="706"/>
    </row>
    <row r="305" spans="4:6" s="705" customFormat="1" x14ac:dyDescent="0.2">
      <c r="D305" s="706"/>
      <c r="E305" s="706"/>
      <c r="F305" s="706"/>
    </row>
    <row r="306" spans="4:6" s="705" customFormat="1" x14ac:dyDescent="0.2">
      <c r="D306" s="706"/>
      <c r="E306" s="706"/>
      <c r="F306" s="706"/>
    </row>
    <row r="307" spans="4:6" s="705" customFormat="1" x14ac:dyDescent="0.2">
      <c r="D307" s="706"/>
      <c r="E307" s="706"/>
      <c r="F307" s="706"/>
    </row>
    <row r="308" spans="4:6" s="705" customFormat="1" x14ac:dyDescent="0.2">
      <c r="D308" s="706"/>
      <c r="E308" s="706"/>
      <c r="F308" s="706"/>
    </row>
    <row r="309" spans="4:6" s="705" customFormat="1" x14ac:dyDescent="0.2">
      <c r="D309" s="706"/>
      <c r="E309" s="706"/>
      <c r="F309" s="706"/>
    </row>
    <row r="310" spans="4:6" s="705" customFormat="1" x14ac:dyDescent="0.2">
      <c r="D310" s="706"/>
      <c r="E310" s="706"/>
      <c r="F310" s="706"/>
    </row>
    <row r="311" spans="4:6" s="705" customFormat="1" x14ac:dyDescent="0.2">
      <c r="D311" s="706"/>
      <c r="E311" s="706"/>
      <c r="F311" s="706"/>
    </row>
    <row r="312" spans="4:6" s="705" customFormat="1" x14ac:dyDescent="0.2">
      <c r="D312" s="706"/>
      <c r="E312" s="706"/>
      <c r="F312" s="706"/>
    </row>
    <row r="313" spans="4:6" s="705" customFormat="1" x14ac:dyDescent="0.2">
      <c r="D313" s="706"/>
      <c r="E313" s="706"/>
      <c r="F313" s="706"/>
    </row>
    <row r="314" spans="4:6" s="705" customFormat="1" x14ac:dyDescent="0.2">
      <c r="D314" s="706"/>
      <c r="E314" s="706"/>
      <c r="F314" s="706"/>
    </row>
    <row r="315" spans="4:6" s="705" customFormat="1" x14ac:dyDescent="0.2">
      <c r="D315" s="706"/>
      <c r="E315" s="706"/>
      <c r="F315" s="706"/>
    </row>
    <row r="316" spans="4:6" s="705" customFormat="1" x14ac:dyDescent="0.2">
      <c r="D316" s="706"/>
      <c r="E316" s="706"/>
      <c r="F316" s="706"/>
    </row>
    <row r="317" spans="4:6" s="705" customFormat="1" x14ac:dyDescent="0.2">
      <c r="D317" s="706"/>
      <c r="E317" s="706"/>
      <c r="F317" s="706"/>
    </row>
    <row r="318" spans="4:6" s="705" customFormat="1" x14ac:dyDescent="0.2">
      <c r="D318" s="706"/>
      <c r="E318" s="706"/>
      <c r="F318" s="706"/>
    </row>
    <row r="319" spans="4:6" s="705" customFormat="1" x14ac:dyDescent="0.2">
      <c r="D319" s="706"/>
      <c r="E319" s="706"/>
      <c r="F319" s="706"/>
    </row>
    <row r="320" spans="4:6" s="705" customFormat="1" x14ac:dyDescent="0.2">
      <c r="D320" s="706"/>
      <c r="E320" s="706"/>
      <c r="F320" s="706"/>
    </row>
    <row r="321" spans="4:6" s="705" customFormat="1" x14ac:dyDescent="0.2">
      <c r="D321" s="706"/>
      <c r="E321" s="706"/>
      <c r="F321" s="706"/>
    </row>
    <row r="322" spans="4:6" s="705" customFormat="1" x14ac:dyDescent="0.2">
      <c r="D322" s="706"/>
      <c r="E322" s="706"/>
      <c r="F322" s="706"/>
    </row>
    <row r="323" spans="4:6" s="705" customFormat="1" x14ac:dyDescent="0.2">
      <c r="D323" s="706"/>
      <c r="E323" s="706"/>
      <c r="F323" s="706"/>
    </row>
    <row r="324" spans="4:6" s="705" customFormat="1" x14ac:dyDescent="0.2">
      <c r="D324" s="706"/>
      <c r="E324" s="706"/>
      <c r="F324" s="706"/>
    </row>
    <row r="325" spans="4:6" s="705" customFormat="1" x14ac:dyDescent="0.2">
      <c r="D325" s="706"/>
      <c r="E325" s="706"/>
      <c r="F325" s="706"/>
    </row>
    <row r="326" spans="4:6" s="705" customFormat="1" x14ac:dyDescent="0.2">
      <c r="D326" s="706"/>
      <c r="E326" s="706"/>
      <c r="F326" s="706"/>
    </row>
    <row r="327" spans="4:6" s="705" customFormat="1" x14ac:dyDescent="0.2">
      <c r="D327" s="706"/>
      <c r="E327" s="706"/>
      <c r="F327" s="706"/>
    </row>
    <row r="328" spans="4:6" s="705" customFormat="1" x14ac:dyDescent="0.2">
      <c r="D328" s="706"/>
      <c r="E328" s="706"/>
      <c r="F328" s="706"/>
    </row>
    <row r="329" spans="4:6" s="705" customFormat="1" x14ac:dyDescent="0.2">
      <c r="D329" s="706"/>
      <c r="E329" s="706"/>
      <c r="F329" s="706"/>
    </row>
    <row r="330" spans="4:6" s="705" customFormat="1" x14ac:dyDescent="0.2">
      <c r="D330" s="706"/>
      <c r="E330" s="706"/>
      <c r="F330" s="706"/>
    </row>
    <row r="331" spans="4:6" s="705" customFormat="1" x14ac:dyDescent="0.2">
      <c r="D331" s="706"/>
      <c r="E331" s="706"/>
      <c r="F331" s="706"/>
    </row>
    <row r="332" spans="4:6" s="705" customFormat="1" x14ac:dyDescent="0.2">
      <c r="D332" s="706"/>
      <c r="E332" s="706"/>
      <c r="F332" s="706"/>
    </row>
    <row r="333" spans="4:6" s="705" customFormat="1" x14ac:dyDescent="0.2">
      <c r="D333" s="706"/>
      <c r="E333" s="706"/>
      <c r="F333" s="706"/>
    </row>
    <row r="334" spans="4:6" s="705" customFormat="1" x14ac:dyDescent="0.2">
      <c r="D334" s="706"/>
      <c r="E334" s="706"/>
      <c r="F334" s="706"/>
    </row>
    <row r="335" spans="4:6" s="705" customFormat="1" x14ac:dyDescent="0.2">
      <c r="D335" s="706"/>
      <c r="E335" s="706"/>
      <c r="F335" s="706"/>
    </row>
    <row r="336" spans="4:6" s="705" customFormat="1" x14ac:dyDescent="0.2">
      <c r="D336" s="706"/>
      <c r="E336" s="706"/>
      <c r="F336" s="706"/>
    </row>
    <row r="337" spans="4:6" s="705" customFormat="1" x14ac:dyDescent="0.2">
      <c r="D337" s="706"/>
      <c r="E337" s="706"/>
      <c r="F337" s="706"/>
    </row>
    <row r="338" spans="4:6" s="705" customFormat="1" x14ac:dyDescent="0.2">
      <c r="D338" s="706"/>
      <c r="E338" s="706"/>
      <c r="F338" s="706"/>
    </row>
    <row r="339" spans="4:6" s="705" customFormat="1" x14ac:dyDescent="0.2">
      <c r="D339" s="706"/>
      <c r="E339" s="706"/>
      <c r="F339" s="706"/>
    </row>
    <row r="340" spans="4:6" s="705" customFormat="1" x14ac:dyDescent="0.2">
      <c r="D340" s="706"/>
      <c r="E340" s="706"/>
      <c r="F340" s="706"/>
    </row>
    <row r="341" spans="4:6" s="705" customFormat="1" x14ac:dyDescent="0.2">
      <c r="D341" s="706"/>
      <c r="E341" s="706"/>
      <c r="F341" s="706"/>
    </row>
    <row r="342" spans="4:6" s="705" customFormat="1" x14ac:dyDescent="0.2">
      <c r="D342" s="706"/>
      <c r="E342" s="706"/>
      <c r="F342" s="706"/>
    </row>
    <row r="343" spans="4:6" s="705" customFormat="1" x14ac:dyDescent="0.2">
      <c r="D343" s="706"/>
      <c r="E343" s="706"/>
      <c r="F343" s="706"/>
    </row>
    <row r="344" spans="4:6" s="705" customFormat="1" x14ac:dyDescent="0.2">
      <c r="D344" s="706"/>
      <c r="E344" s="706"/>
      <c r="F344" s="706"/>
    </row>
    <row r="345" spans="4:6" s="705" customFormat="1" x14ac:dyDescent="0.2">
      <c r="D345" s="706"/>
      <c r="E345" s="706"/>
      <c r="F345" s="706"/>
    </row>
    <row r="346" spans="4:6" s="705" customFormat="1" x14ac:dyDescent="0.2">
      <c r="D346" s="706"/>
      <c r="E346" s="706"/>
      <c r="F346" s="706"/>
    </row>
    <row r="347" spans="4:6" s="705" customFormat="1" x14ac:dyDescent="0.2">
      <c r="D347" s="706"/>
      <c r="E347" s="706"/>
      <c r="F347" s="706"/>
    </row>
    <row r="348" spans="4:6" s="705" customFormat="1" x14ac:dyDescent="0.2">
      <c r="D348" s="706"/>
      <c r="E348" s="706"/>
      <c r="F348" s="706"/>
    </row>
    <row r="349" spans="4:6" s="705" customFormat="1" x14ac:dyDescent="0.2">
      <c r="D349" s="706"/>
      <c r="E349" s="706"/>
      <c r="F349" s="706"/>
    </row>
    <row r="350" spans="4:6" s="705" customFormat="1" x14ac:dyDescent="0.2">
      <c r="D350" s="706"/>
      <c r="E350" s="706"/>
      <c r="F350" s="706"/>
    </row>
    <row r="351" spans="4:6" s="705" customFormat="1" x14ac:dyDescent="0.2">
      <c r="D351" s="706"/>
      <c r="E351" s="706"/>
      <c r="F351" s="706"/>
    </row>
    <row r="352" spans="4:6" s="705" customFormat="1" x14ac:dyDescent="0.2">
      <c r="D352" s="706"/>
      <c r="E352" s="706"/>
      <c r="F352" s="706"/>
    </row>
    <row r="353" spans="4:6" s="705" customFormat="1" x14ac:dyDescent="0.2">
      <c r="D353" s="706"/>
      <c r="E353" s="706"/>
      <c r="F353" s="706"/>
    </row>
    <row r="354" spans="4:6" s="705" customFormat="1" x14ac:dyDescent="0.2">
      <c r="D354" s="706"/>
      <c r="E354" s="706"/>
      <c r="F354" s="706"/>
    </row>
    <row r="355" spans="4:6" s="705" customFormat="1" x14ac:dyDescent="0.2">
      <c r="D355" s="706"/>
      <c r="E355" s="706"/>
      <c r="F355" s="706"/>
    </row>
    <row r="356" spans="4:6" s="705" customFormat="1" x14ac:dyDescent="0.2">
      <c r="D356" s="706"/>
      <c r="E356" s="706"/>
      <c r="F356" s="706"/>
    </row>
  </sheetData>
  <sheetProtection password="CC0B" sheet="1" objects="1" scenarios="1"/>
  <mergeCells count="163">
    <mergeCell ref="E4:M4"/>
    <mergeCell ref="E1:M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K125:L125"/>
    <mergeCell ref="K126:L126"/>
    <mergeCell ref="L144:M144"/>
    <mergeCell ref="A142:A144"/>
    <mergeCell ref="L157:M157"/>
    <mergeCell ref="L158:M158"/>
    <mergeCell ref="A157:A159"/>
    <mergeCell ref="A133:B133"/>
    <mergeCell ref="A134:B134"/>
    <mergeCell ref="A135:B135"/>
    <mergeCell ref="A136:B136"/>
    <mergeCell ref="A137:C137"/>
    <mergeCell ref="A138:C138"/>
    <mergeCell ref="A139:C139"/>
    <mergeCell ref="A141:D141"/>
    <mergeCell ref="B142:B143"/>
    <mergeCell ref="L142:M142"/>
    <mergeCell ref="L143:M143"/>
    <mergeCell ref="A148:B148"/>
    <mergeCell ref="A149:B149"/>
    <mergeCell ref="A150:B150"/>
    <mergeCell ref="A100:B100"/>
    <mergeCell ref="A101:B101"/>
    <mergeCell ref="A102:B102"/>
    <mergeCell ref="A103:B103"/>
    <mergeCell ref="A104:C104"/>
    <mergeCell ref="A105:C105"/>
    <mergeCell ref="A96:C96"/>
    <mergeCell ref="A97:C97"/>
    <mergeCell ref="A66:C66"/>
    <mergeCell ref="A87:C87"/>
    <mergeCell ref="A88:C88"/>
    <mergeCell ref="A82:B82"/>
    <mergeCell ref="A93:B93"/>
    <mergeCell ref="A83:C83"/>
    <mergeCell ref="A84:C84"/>
    <mergeCell ref="A81:B81"/>
    <mergeCell ref="A73:B73"/>
    <mergeCell ref="A74:C74"/>
    <mergeCell ref="A94:B94"/>
    <mergeCell ref="A86:C86"/>
    <mergeCell ref="A95:C95"/>
    <mergeCell ref="A91:B91"/>
    <mergeCell ref="A92:B92"/>
    <mergeCell ref="A76:C76"/>
    <mergeCell ref="A20:C20"/>
    <mergeCell ref="A21:C21"/>
    <mergeCell ref="A22:C22"/>
    <mergeCell ref="A70:B70"/>
    <mergeCell ref="A71:B71"/>
    <mergeCell ref="A61:B61"/>
    <mergeCell ref="A62:B62"/>
    <mergeCell ref="A57:C57"/>
    <mergeCell ref="A53:B53"/>
    <mergeCell ref="A63:B63"/>
    <mergeCell ref="A64:B64"/>
    <mergeCell ref="A52:B52"/>
    <mergeCell ref="A38:C38"/>
    <mergeCell ref="A58:C58"/>
    <mergeCell ref="A2:D3"/>
    <mergeCell ref="A13:C13"/>
    <mergeCell ref="A11:C11"/>
    <mergeCell ref="A7:B7"/>
    <mergeCell ref="A8:B8"/>
    <mergeCell ref="A54:B54"/>
    <mergeCell ref="A25:B25"/>
    <mergeCell ref="A26:B26"/>
    <mergeCell ref="A27:B27"/>
    <mergeCell ref="A28:B28"/>
    <mergeCell ref="A29:C29"/>
    <mergeCell ref="A30:C30"/>
    <mergeCell ref="A31:C31"/>
    <mergeCell ref="A34:B34"/>
    <mergeCell ref="A35:B35"/>
    <mergeCell ref="A36:B36"/>
    <mergeCell ref="A37:B37"/>
    <mergeCell ref="A12:C12"/>
    <mergeCell ref="A9:B9"/>
    <mergeCell ref="A10:B10"/>
    <mergeCell ref="A17:B17"/>
    <mergeCell ref="A16:B16"/>
    <mergeCell ref="A18:B18"/>
    <mergeCell ref="A19:B19"/>
    <mergeCell ref="G86:K88"/>
    <mergeCell ref="A79:B79"/>
    <mergeCell ref="A80:B80"/>
    <mergeCell ref="A39:C39"/>
    <mergeCell ref="A40:C40"/>
    <mergeCell ref="A43:B43"/>
    <mergeCell ref="A44:B44"/>
    <mergeCell ref="A45:B45"/>
    <mergeCell ref="A46:B46"/>
    <mergeCell ref="A47:C47"/>
    <mergeCell ref="A48:C48"/>
    <mergeCell ref="A49:C49"/>
    <mergeCell ref="E45:E46"/>
    <mergeCell ref="H45:H46"/>
    <mergeCell ref="E48:E49"/>
    <mergeCell ref="H48:H49"/>
    <mergeCell ref="A56:C56"/>
    <mergeCell ref="A75:C75"/>
    <mergeCell ref="A85:C85"/>
    <mergeCell ref="A55:B55"/>
    <mergeCell ref="A65:C65"/>
    <mergeCell ref="A72:B72"/>
    <mergeCell ref="A67:C67"/>
    <mergeCell ref="L172:M172"/>
    <mergeCell ref="L173:M173"/>
    <mergeCell ref="A178:B178"/>
    <mergeCell ref="A179:B179"/>
    <mergeCell ref="L159:M159"/>
    <mergeCell ref="L174:M174"/>
    <mergeCell ref="A166:B166"/>
    <mergeCell ref="A167:C167"/>
    <mergeCell ref="A168:C168"/>
    <mergeCell ref="A172:A174"/>
    <mergeCell ref="A106:C106"/>
    <mergeCell ref="A108:D108"/>
    <mergeCell ref="A109:A110"/>
    <mergeCell ref="B109:B110"/>
    <mergeCell ref="K109:L109"/>
    <mergeCell ref="K110:L110"/>
    <mergeCell ref="A116:B116"/>
    <mergeCell ref="A117:B117"/>
    <mergeCell ref="A118:B118"/>
    <mergeCell ref="A119:B119"/>
    <mergeCell ref="A120:C120"/>
    <mergeCell ref="A121:C121"/>
    <mergeCell ref="A122:C122"/>
    <mergeCell ref="A156:D156"/>
    <mergeCell ref="B157:B158"/>
    <mergeCell ref="A163:B163"/>
    <mergeCell ref="A164:B164"/>
    <mergeCell ref="A165:B165"/>
    <mergeCell ref="A151:B151"/>
    <mergeCell ref="A152:C152"/>
    <mergeCell ref="A153:C153"/>
    <mergeCell ref="A154:C154"/>
    <mergeCell ref="A124:D124"/>
    <mergeCell ref="A125:A126"/>
    <mergeCell ref="B125:B126"/>
    <mergeCell ref="A181:B181"/>
    <mergeCell ref="A182:C182"/>
    <mergeCell ref="A183:C183"/>
    <mergeCell ref="A184:C184"/>
    <mergeCell ref="A186:D186"/>
    <mergeCell ref="B187:B188"/>
    <mergeCell ref="A169:C169"/>
    <mergeCell ref="A171:D171"/>
    <mergeCell ref="B172:B173"/>
    <mergeCell ref="A187:A189"/>
    <mergeCell ref="A180:B180"/>
  </mergeCells>
  <phoneticPr fontId="6" type="noConversion"/>
  <pageMargins left="0.75" right="0.75" top="0.18" bottom="0.17" header="0.17" footer="0.17"/>
  <pageSetup paperSize="9" scale="54" fitToHeight="17" orientation="landscape" r:id="rId1"/>
  <headerFooter alignWithMargins="0"/>
  <rowBreaks count="2" manualBreakCount="2">
    <brk id="59" max="12" man="1"/>
    <brk id="1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12" sqref="D12"/>
    </sheetView>
  </sheetViews>
  <sheetFormatPr defaultRowHeight="12.75" x14ac:dyDescent="0.2"/>
  <cols>
    <col min="1" max="1" width="28.5703125" style="42" bestFit="1" customWidth="1"/>
    <col min="2" max="2" width="16.7109375" style="42" customWidth="1"/>
    <col min="3" max="3" width="13.85546875" style="73" bestFit="1" customWidth="1"/>
    <col min="4" max="6" width="17.85546875" style="73" customWidth="1"/>
    <col min="7" max="7" width="22.42578125" style="73" customWidth="1"/>
    <col min="8" max="17" width="17.85546875" style="49" customWidth="1"/>
    <col min="18" max="16384" width="9.140625" style="42"/>
  </cols>
  <sheetData>
    <row r="1" spans="1:17" ht="13.5" thickBot="1" x14ac:dyDescent="0.25">
      <c r="A1" s="48"/>
      <c r="B1" s="48"/>
      <c r="C1" s="46"/>
      <c r="D1" s="1345" t="s">
        <v>900</v>
      </c>
      <c r="E1" s="1346"/>
      <c r="F1" s="1346"/>
      <c r="G1" s="1347"/>
      <c r="H1" s="117"/>
    </row>
    <row r="2" spans="1:17" x14ac:dyDescent="0.2">
      <c r="A2" s="1316" t="s">
        <v>901</v>
      </c>
      <c r="B2" s="1317"/>
      <c r="C2" s="1318"/>
      <c r="D2" s="1339">
        <v>25</v>
      </c>
      <c r="E2" s="1341">
        <v>35</v>
      </c>
      <c r="F2" s="1341">
        <v>50</v>
      </c>
      <c r="G2" s="1343">
        <v>60</v>
      </c>
      <c r="H2" s="118"/>
    </row>
    <row r="3" spans="1:17" ht="13.5" thickBot="1" x14ac:dyDescent="0.25">
      <c r="A3" s="1319"/>
      <c r="B3" s="1320"/>
      <c r="C3" s="1321"/>
      <c r="D3" s="1340"/>
      <c r="E3" s="1342"/>
      <c r="F3" s="1342"/>
      <c r="G3" s="1344"/>
      <c r="H3" s="118"/>
    </row>
    <row r="4" spans="1:17" s="48" customFormat="1" x14ac:dyDescent="0.2">
      <c r="A4" s="116"/>
      <c r="B4" s="116"/>
      <c r="C4" s="116"/>
      <c r="D4" s="1345"/>
      <c r="E4" s="1346"/>
      <c r="F4" s="1346"/>
      <c r="G4" s="134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s="49" customFormat="1" x14ac:dyDescent="0.2">
      <c r="A5" s="708"/>
      <c r="B5" s="708"/>
      <c r="C5" s="708"/>
      <c r="D5" s="708"/>
      <c r="E5" s="708"/>
      <c r="F5" s="708"/>
      <c r="G5" s="708"/>
      <c r="H5" s="708"/>
    </row>
    <row r="6" spans="1:17" ht="13.5" thickBot="1" x14ac:dyDescent="0.25">
      <c r="A6" s="707" t="s">
        <v>951</v>
      </c>
      <c r="B6" s="708"/>
      <c r="C6" s="707" t="s">
        <v>950</v>
      </c>
      <c r="D6" s="708"/>
      <c r="E6" s="708"/>
      <c r="F6" s="708"/>
      <c r="G6" s="708"/>
      <c r="H6" s="708"/>
    </row>
    <row r="7" spans="1:17" x14ac:dyDescent="0.2">
      <c r="A7" s="536" t="s">
        <v>1033</v>
      </c>
      <c r="B7" s="50"/>
      <c r="C7" s="51"/>
      <c r="D7" s="94" t="s">
        <v>305</v>
      </c>
      <c r="E7" s="52" t="s">
        <v>306</v>
      </c>
      <c r="F7" s="52" t="s">
        <v>307</v>
      </c>
      <c r="G7" s="53" t="s">
        <v>308</v>
      </c>
      <c r="H7" s="708"/>
    </row>
    <row r="8" spans="1:17" ht="13.5" thickBot="1" x14ac:dyDescent="0.25">
      <c r="A8" s="537" t="s">
        <v>1034</v>
      </c>
      <c r="B8" s="54"/>
      <c r="C8" s="55"/>
      <c r="D8" s="530" t="s">
        <v>1509</v>
      </c>
      <c r="E8" s="56" t="s">
        <v>1055</v>
      </c>
      <c r="F8" s="56" t="s">
        <v>1057</v>
      </c>
      <c r="G8" s="422" t="s">
        <v>1097</v>
      </c>
      <c r="H8" s="708"/>
    </row>
    <row r="9" spans="1:17" x14ac:dyDescent="0.2">
      <c r="A9" s="123" t="s">
        <v>689</v>
      </c>
      <c r="B9" s="119" t="s">
        <v>133</v>
      </c>
      <c r="C9" s="59" t="s">
        <v>691</v>
      </c>
      <c r="D9" s="91" t="s">
        <v>728</v>
      </c>
      <c r="E9" s="60" t="s">
        <v>729</v>
      </c>
      <c r="F9" s="173" t="s">
        <v>747</v>
      </c>
      <c r="G9" s="1348" t="s">
        <v>730</v>
      </c>
      <c r="H9" s="708"/>
    </row>
    <row r="10" spans="1:17" x14ac:dyDescent="0.2">
      <c r="A10" s="121" t="s">
        <v>700</v>
      </c>
      <c r="B10" s="119" t="s">
        <v>133</v>
      </c>
      <c r="C10" s="63" t="s">
        <v>691</v>
      </c>
      <c r="D10" s="96" t="s">
        <v>731</v>
      </c>
      <c r="E10" s="311" t="s">
        <v>1096</v>
      </c>
      <c r="F10" s="311" t="s">
        <v>750</v>
      </c>
      <c r="G10" s="1349"/>
      <c r="H10" s="708"/>
    </row>
    <row r="11" spans="1:17" x14ac:dyDescent="0.2">
      <c r="A11" s="1262" t="s">
        <v>702</v>
      </c>
      <c r="B11" s="1263"/>
      <c r="C11" s="63" t="s">
        <v>693</v>
      </c>
      <c r="D11" s="92">
        <f>'Интерактивный прайс-лист'!$F$26*VLOOKUP(D7,last!$B$1:$C$2095,2,0)</f>
        <v>771</v>
      </c>
      <c r="E11" s="68">
        <f>'Интерактивный прайс-лист'!$F$26*VLOOKUP(E7,last!$B$1:$C$2095,2,0)</f>
        <v>873</v>
      </c>
      <c r="F11" s="68">
        <f>'Интерактивный прайс-лист'!$F$26*VLOOKUP(F7,last!$B$1:$C$2095,2,0)</f>
        <v>1541</v>
      </c>
      <c r="G11" s="69">
        <f>'Интерактивный прайс-лист'!$F$26*VLOOKUP(G7,last!$B$1:$C$2095,2,0)</f>
        <v>1696</v>
      </c>
      <c r="H11" s="708"/>
    </row>
    <row r="12" spans="1:17" x14ac:dyDescent="0.2">
      <c r="A12" s="1262" t="s">
        <v>703</v>
      </c>
      <c r="B12" s="1263"/>
      <c r="C12" s="63" t="s">
        <v>693</v>
      </c>
      <c r="D12" s="92">
        <f>'Интерактивный прайс-лист'!$F$26*VLOOKUP(D8,last!$B$1:$C$2095,2,0)</f>
        <v>1191</v>
      </c>
      <c r="E12" s="68">
        <f>'Интерактивный прайс-лист'!$F$26*VLOOKUP(E8,last!$B$1:$C$2095,2,0)</f>
        <v>1545</v>
      </c>
      <c r="F12" s="68">
        <f>'Интерактивный прайс-лист'!$F$26*VLOOKUP(F8,last!$B$1:$C$2095,2,0)</f>
        <v>2315</v>
      </c>
      <c r="G12" s="1350"/>
      <c r="H12" s="708"/>
    </row>
    <row r="13" spans="1:17" ht="13.5" thickBot="1" x14ac:dyDescent="0.25">
      <c r="A13" s="1264" t="s">
        <v>704</v>
      </c>
      <c r="B13" s="1265"/>
      <c r="C13" s="70" t="s">
        <v>693</v>
      </c>
      <c r="D13" s="93">
        <f>SUM(D11:D12)</f>
        <v>1962</v>
      </c>
      <c r="E13" s="71">
        <f>SUM(E11:E12)</f>
        <v>2418</v>
      </c>
      <c r="F13" s="71">
        <f>SUM(F11:F12)</f>
        <v>3856</v>
      </c>
      <c r="G13" s="1351"/>
      <c r="H13" s="708"/>
    </row>
    <row r="14" spans="1:17" x14ac:dyDescent="0.2">
      <c r="A14" s="705"/>
      <c r="B14" s="705"/>
      <c r="C14" s="706"/>
      <c r="D14" s="706"/>
      <c r="E14" s="706"/>
      <c r="F14" s="706"/>
      <c r="G14" s="706"/>
      <c r="H14" s="708"/>
    </row>
    <row r="15" spans="1:17" x14ac:dyDescent="0.2">
      <c r="A15" s="705"/>
      <c r="B15" s="705"/>
      <c r="C15" s="706"/>
      <c r="D15" s="706"/>
      <c r="E15" s="706"/>
      <c r="F15" s="706"/>
      <c r="G15" s="706"/>
      <c r="H15" s="708"/>
    </row>
    <row r="16" spans="1:17" x14ac:dyDescent="0.2">
      <c r="A16" s="705"/>
      <c r="B16" s="705"/>
      <c r="C16" s="706"/>
      <c r="D16" s="706"/>
      <c r="E16" s="706"/>
      <c r="F16" s="706"/>
      <c r="G16" s="706"/>
      <c r="H16" s="708"/>
    </row>
    <row r="17" spans="1:8" x14ac:dyDescent="0.2">
      <c r="A17" s="705"/>
      <c r="B17" s="705"/>
      <c r="C17" s="706"/>
      <c r="D17" s="706"/>
      <c r="E17" s="706"/>
      <c r="F17" s="706"/>
      <c r="G17" s="706"/>
      <c r="H17" s="708"/>
    </row>
    <row r="18" spans="1:8" x14ac:dyDescent="0.2">
      <c r="A18" s="705"/>
      <c r="B18" s="705"/>
      <c r="C18" s="706"/>
      <c r="D18" s="706"/>
      <c r="E18" s="706"/>
      <c r="F18" s="706"/>
      <c r="G18" s="706"/>
      <c r="H18" s="708"/>
    </row>
    <row r="19" spans="1:8" x14ac:dyDescent="0.2">
      <c r="A19" s="705"/>
      <c r="B19" s="705"/>
      <c r="C19" s="706"/>
      <c r="D19" s="706"/>
      <c r="E19" s="706"/>
      <c r="F19" s="706"/>
      <c r="G19" s="706"/>
      <c r="H19" s="708"/>
    </row>
    <row r="20" spans="1:8" x14ac:dyDescent="0.2">
      <c r="A20" s="705"/>
      <c r="B20" s="705"/>
      <c r="C20" s="706"/>
      <c r="D20" s="706"/>
      <c r="E20" s="706"/>
      <c r="F20" s="706"/>
      <c r="G20" s="706"/>
      <c r="H20" s="708"/>
    </row>
    <row r="21" spans="1:8" x14ac:dyDescent="0.2">
      <c r="A21" s="705"/>
      <c r="B21" s="705"/>
      <c r="C21" s="706"/>
      <c r="D21" s="706"/>
      <c r="E21" s="706"/>
      <c r="F21" s="706"/>
      <c r="G21" s="706"/>
      <c r="H21" s="708"/>
    </row>
    <row r="22" spans="1:8" x14ac:dyDescent="0.2">
      <c r="A22" s="705"/>
      <c r="B22" s="705"/>
      <c r="C22" s="706"/>
      <c r="D22" s="706"/>
      <c r="E22" s="706"/>
      <c r="F22" s="706"/>
      <c r="G22" s="706"/>
      <c r="H22" s="708"/>
    </row>
    <row r="23" spans="1:8" x14ac:dyDescent="0.2">
      <c r="A23" s="705"/>
      <c r="B23" s="705"/>
      <c r="C23" s="706"/>
      <c r="D23" s="706"/>
      <c r="E23" s="706"/>
      <c r="F23" s="706"/>
      <c r="G23" s="706"/>
      <c r="H23" s="708"/>
    </row>
    <row r="24" spans="1:8" x14ac:dyDescent="0.2">
      <c r="A24" s="705"/>
      <c r="B24" s="705"/>
      <c r="C24" s="706"/>
      <c r="D24" s="706"/>
      <c r="E24" s="706"/>
      <c r="F24" s="706"/>
      <c r="G24" s="706"/>
      <c r="H24" s="708"/>
    </row>
    <row r="25" spans="1:8" x14ac:dyDescent="0.2">
      <c r="A25" s="705"/>
      <c r="B25" s="705"/>
      <c r="C25" s="706"/>
      <c r="D25" s="706"/>
      <c r="E25" s="706"/>
      <c r="F25" s="706"/>
      <c r="G25" s="706"/>
      <c r="H25" s="708"/>
    </row>
    <row r="26" spans="1:8" x14ac:dyDescent="0.2">
      <c r="A26" s="705"/>
      <c r="B26" s="705"/>
      <c r="C26" s="706"/>
      <c r="D26" s="706"/>
      <c r="E26" s="706"/>
      <c r="F26" s="706"/>
      <c r="G26" s="706"/>
      <c r="H26" s="708"/>
    </row>
    <row r="27" spans="1:8" x14ac:dyDescent="0.2">
      <c r="A27" s="705"/>
      <c r="B27" s="705"/>
      <c r="C27" s="706"/>
      <c r="D27" s="706"/>
      <c r="E27" s="706"/>
      <c r="F27" s="706"/>
      <c r="G27" s="706"/>
      <c r="H27" s="708"/>
    </row>
    <row r="28" spans="1:8" x14ac:dyDescent="0.2">
      <c r="A28" s="705"/>
      <c r="B28" s="705"/>
      <c r="C28" s="706"/>
      <c r="D28" s="706"/>
      <c r="E28" s="706"/>
      <c r="F28" s="706"/>
      <c r="G28" s="706"/>
      <c r="H28" s="708"/>
    </row>
    <row r="29" spans="1:8" x14ac:dyDescent="0.2">
      <c r="A29" s="705"/>
      <c r="B29" s="705"/>
      <c r="C29" s="706"/>
      <c r="D29" s="706"/>
      <c r="E29" s="706"/>
      <c r="F29" s="706"/>
      <c r="G29" s="706"/>
      <c r="H29" s="708"/>
    </row>
    <row r="30" spans="1:8" x14ac:dyDescent="0.2">
      <c r="A30" s="705"/>
      <c r="B30" s="705"/>
      <c r="C30" s="706"/>
      <c r="D30" s="706"/>
      <c r="E30" s="706"/>
      <c r="F30" s="706"/>
      <c r="G30" s="706"/>
      <c r="H30" s="708"/>
    </row>
    <row r="31" spans="1:8" x14ac:dyDescent="0.2">
      <c r="A31" s="705"/>
      <c r="B31" s="705"/>
      <c r="C31" s="706"/>
      <c r="D31" s="706"/>
      <c r="E31" s="706"/>
      <c r="F31" s="706"/>
      <c r="G31" s="706"/>
      <c r="H31" s="708"/>
    </row>
    <row r="32" spans="1:8" x14ac:dyDescent="0.2">
      <c r="A32" s="705"/>
      <c r="B32" s="705"/>
      <c r="C32" s="706"/>
      <c r="D32" s="706"/>
      <c r="E32" s="706"/>
      <c r="F32" s="706"/>
      <c r="G32" s="706"/>
      <c r="H32" s="708"/>
    </row>
    <row r="33" spans="1:8" x14ac:dyDescent="0.2">
      <c r="A33" s="705"/>
      <c r="B33" s="705"/>
      <c r="C33" s="706"/>
      <c r="D33" s="706"/>
      <c r="E33" s="706"/>
      <c r="F33" s="706"/>
      <c r="G33" s="706"/>
      <c r="H33" s="708"/>
    </row>
    <row r="34" spans="1:8" x14ac:dyDescent="0.2">
      <c r="A34" s="705"/>
      <c r="B34" s="705"/>
      <c r="C34" s="706"/>
      <c r="D34" s="706"/>
      <c r="E34" s="706"/>
      <c r="F34" s="706"/>
      <c r="G34" s="706"/>
      <c r="H34" s="708"/>
    </row>
    <row r="35" spans="1:8" x14ac:dyDescent="0.2">
      <c r="A35" s="705"/>
      <c r="B35" s="705"/>
      <c r="C35" s="706"/>
      <c r="D35" s="706"/>
      <c r="E35" s="706"/>
      <c r="F35" s="706"/>
      <c r="G35" s="706"/>
      <c r="H35" s="708"/>
    </row>
    <row r="36" spans="1:8" x14ac:dyDescent="0.2">
      <c r="A36" s="705"/>
      <c r="B36" s="705"/>
      <c r="C36" s="706"/>
      <c r="D36" s="706"/>
      <c r="E36" s="706"/>
      <c r="F36" s="706"/>
      <c r="G36" s="706"/>
      <c r="H36" s="708"/>
    </row>
    <row r="37" spans="1:8" x14ac:dyDescent="0.2">
      <c r="A37" s="705"/>
      <c r="B37" s="705"/>
      <c r="C37" s="706"/>
      <c r="D37" s="706"/>
      <c r="E37" s="706"/>
      <c r="F37" s="706"/>
      <c r="G37" s="706"/>
      <c r="H37" s="708"/>
    </row>
    <row r="38" spans="1:8" x14ac:dyDescent="0.2">
      <c r="A38" s="705"/>
      <c r="B38" s="705"/>
      <c r="C38" s="706"/>
      <c r="D38" s="706"/>
      <c r="E38" s="706"/>
      <c r="F38" s="706"/>
      <c r="G38" s="706"/>
      <c r="H38" s="708"/>
    </row>
    <row r="39" spans="1:8" x14ac:dyDescent="0.2">
      <c r="A39" s="705"/>
      <c r="B39" s="705"/>
      <c r="C39" s="706"/>
      <c r="D39" s="706"/>
      <c r="E39" s="706"/>
      <c r="F39" s="706"/>
      <c r="G39" s="706"/>
      <c r="H39" s="708"/>
    </row>
    <row r="40" spans="1:8" x14ac:dyDescent="0.2">
      <c r="A40" s="705"/>
      <c r="B40" s="705"/>
      <c r="C40" s="706"/>
      <c r="D40" s="706"/>
      <c r="E40" s="706"/>
      <c r="F40" s="706"/>
      <c r="G40" s="706"/>
      <c r="H40" s="708"/>
    </row>
    <row r="41" spans="1:8" x14ac:dyDescent="0.2">
      <c r="A41" s="705"/>
      <c r="B41" s="705"/>
      <c r="C41" s="706"/>
      <c r="D41" s="706"/>
      <c r="E41" s="706"/>
      <c r="F41" s="706"/>
      <c r="G41" s="706"/>
      <c r="H41" s="708"/>
    </row>
    <row r="42" spans="1:8" x14ac:dyDescent="0.2">
      <c r="A42" s="705"/>
      <c r="B42" s="705"/>
      <c r="C42" s="706"/>
      <c r="D42" s="706"/>
      <c r="E42" s="706"/>
      <c r="F42" s="706"/>
      <c r="G42" s="706"/>
      <c r="H42" s="708"/>
    </row>
    <row r="43" spans="1:8" x14ac:dyDescent="0.2">
      <c r="A43" s="705"/>
      <c r="B43" s="705"/>
      <c r="C43" s="706"/>
      <c r="D43" s="706"/>
      <c r="E43" s="706"/>
      <c r="F43" s="706"/>
      <c r="G43" s="706"/>
      <c r="H43" s="708"/>
    </row>
    <row r="44" spans="1:8" x14ac:dyDescent="0.2">
      <c r="A44" s="705"/>
      <c r="B44" s="705"/>
      <c r="C44" s="706"/>
      <c r="D44" s="706"/>
      <c r="E44" s="706"/>
      <c r="F44" s="706"/>
      <c r="G44" s="706"/>
      <c r="H44" s="708"/>
    </row>
    <row r="45" spans="1:8" x14ac:dyDescent="0.2">
      <c r="A45" s="705"/>
      <c r="B45" s="705"/>
      <c r="C45" s="706"/>
      <c r="D45" s="706"/>
      <c r="E45" s="706"/>
      <c r="F45" s="706"/>
      <c r="G45" s="706"/>
      <c r="H45" s="708"/>
    </row>
    <row r="46" spans="1:8" x14ac:dyDescent="0.2">
      <c r="A46" s="705"/>
      <c r="B46" s="705"/>
      <c r="C46" s="706"/>
      <c r="D46" s="706"/>
      <c r="E46" s="706"/>
      <c r="F46" s="706"/>
      <c r="G46" s="706"/>
      <c r="H46" s="708"/>
    </row>
    <row r="47" spans="1:8" x14ac:dyDescent="0.2">
      <c r="A47" s="705"/>
      <c r="B47" s="705"/>
      <c r="C47" s="706"/>
      <c r="D47" s="706"/>
      <c r="E47" s="706"/>
      <c r="F47" s="706"/>
      <c r="G47" s="706"/>
      <c r="H47" s="708"/>
    </row>
    <row r="48" spans="1:8" x14ac:dyDescent="0.2">
      <c r="A48" s="705"/>
      <c r="B48" s="705"/>
      <c r="C48" s="706"/>
      <c r="D48" s="706"/>
      <c r="E48" s="706"/>
      <c r="F48" s="706"/>
      <c r="G48" s="706"/>
      <c r="H48" s="708"/>
    </row>
  </sheetData>
  <sheetProtection password="CC0B" sheet="1" objects="1" scenarios="1"/>
  <mergeCells count="12">
    <mergeCell ref="D1:G1"/>
    <mergeCell ref="D2:D3"/>
    <mergeCell ref="E2:E3"/>
    <mergeCell ref="F2:F3"/>
    <mergeCell ref="G2:G3"/>
    <mergeCell ref="A2:C3"/>
    <mergeCell ref="D4:G4"/>
    <mergeCell ref="A12:B12"/>
    <mergeCell ref="A13:B13"/>
    <mergeCell ref="G9:G10"/>
    <mergeCell ref="G12:G13"/>
    <mergeCell ref="A11:B11"/>
  </mergeCells>
  <phoneticPr fontId="6" type="noConversion"/>
  <pageMargins left="0.75" right="0.75" top="1" bottom="1" header="0.5" footer="0.5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defaultRowHeight="12.75" x14ac:dyDescent="0.2"/>
  <cols>
    <col min="1" max="1" width="28.5703125" style="42" bestFit="1" customWidth="1"/>
    <col min="2" max="2" width="16.7109375" style="42" bestFit="1" customWidth="1"/>
    <col min="3" max="3" width="13.85546875" style="73" bestFit="1" customWidth="1"/>
    <col min="4" max="4" width="16.28515625" style="73" customWidth="1"/>
    <col min="5" max="5" width="16" style="73" customWidth="1"/>
    <col min="6" max="6" width="18.7109375" style="73" bestFit="1" customWidth="1"/>
    <col min="7" max="16384" width="9.140625" style="42"/>
  </cols>
  <sheetData>
    <row r="1" spans="1:6" ht="13.5" thickBot="1" x14ac:dyDescent="0.25">
      <c r="A1" s="48"/>
      <c r="B1" s="48"/>
      <c r="C1" s="46"/>
      <c r="D1" s="1352" t="s">
        <v>900</v>
      </c>
      <c r="E1" s="1353"/>
      <c r="F1" s="1354"/>
    </row>
    <row r="2" spans="1:6" x14ac:dyDescent="0.2">
      <c r="A2" s="1361" t="s">
        <v>902</v>
      </c>
      <c r="B2" s="1362"/>
      <c r="C2" s="1363"/>
      <c r="D2" s="1355">
        <v>25</v>
      </c>
      <c r="E2" s="1357">
        <v>35</v>
      </c>
      <c r="F2" s="1359">
        <v>50</v>
      </c>
    </row>
    <row r="3" spans="1:6" ht="13.5" thickBot="1" x14ac:dyDescent="0.25">
      <c r="A3" s="1364"/>
      <c r="B3" s="1365"/>
      <c r="C3" s="1366"/>
      <c r="D3" s="1356"/>
      <c r="E3" s="1358"/>
      <c r="F3" s="1360"/>
    </row>
    <row r="4" spans="1:6" s="48" customFormat="1" ht="7.5" customHeight="1" x14ac:dyDescent="0.2">
      <c r="A4" s="116"/>
      <c r="B4" s="116"/>
      <c r="C4" s="116"/>
      <c r="D4" s="1352"/>
      <c r="E4" s="1353"/>
      <c r="F4" s="1354"/>
    </row>
    <row r="5" spans="1:6" s="49" customFormat="1" x14ac:dyDescent="0.2">
      <c r="A5" s="708"/>
      <c r="B5" s="708"/>
      <c r="C5" s="708"/>
      <c r="D5" s="708"/>
      <c r="E5" s="708"/>
      <c r="F5" s="708"/>
    </row>
    <row r="6" spans="1:6" s="49" customFormat="1" ht="13.5" thickBot="1" x14ac:dyDescent="0.25">
      <c r="A6" s="707" t="s">
        <v>951</v>
      </c>
      <c r="B6" s="708"/>
      <c r="C6" s="707" t="s">
        <v>950</v>
      </c>
      <c r="D6" s="708"/>
      <c r="E6" s="708"/>
      <c r="F6" s="708"/>
    </row>
    <row r="7" spans="1:6" x14ac:dyDescent="0.2">
      <c r="A7" s="536" t="s">
        <v>1033</v>
      </c>
      <c r="B7" s="50"/>
      <c r="C7" s="51"/>
      <c r="D7" s="525" t="s">
        <v>1091</v>
      </c>
      <c r="E7" s="517" t="s">
        <v>1092</v>
      </c>
      <c r="F7" s="518" t="s">
        <v>1093</v>
      </c>
    </row>
    <row r="8" spans="1:6" ht="13.5" thickBot="1" x14ac:dyDescent="0.25">
      <c r="A8" s="537" t="s">
        <v>1034</v>
      </c>
      <c r="B8" s="54"/>
      <c r="C8" s="55"/>
      <c r="D8" s="530" t="s">
        <v>1035</v>
      </c>
      <c r="E8" s="421" t="s">
        <v>1036</v>
      </c>
      <c r="F8" s="422" t="s">
        <v>1037</v>
      </c>
    </row>
    <row r="9" spans="1:6" x14ac:dyDescent="0.2">
      <c r="A9" s="123" t="s">
        <v>689</v>
      </c>
      <c r="B9" s="74" t="s">
        <v>133</v>
      </c>
      <c r="C9" s="59" t="s">
        <v>691</v>
      </c>
      <c r="D9" s="91" t="s">
        <v>738</v>
      </c>
      <c r="E9" s="60" t="s">
        <v>739</v>
      </c>
      <c r="F9" s="61" t="s">
        <v>1112</v>
      </c>
    </row>
    <row r="10" spans="1:6" x14ac:dyDescent="0.2">
      <c r="A10" s="121" t="s">
        <v>700</v>
      </c>
      <c r="B10" s="67" t="s">
        <v>133</v>
      </c>
      <c r="C10" s="63" t="s">
        <v>691</v>
      </c>
      <c r="D10" s="96" t="s">
        <v>740</v>
      </c>
      <c r="E10" s="64" t="s">
        <v>751</v>
      </c>
      <c r="F10" s="65" t="s">
        <v>1612</v>
      </c>
    </row>
    <row r="11" spans="1:6" x14ac:dyDescent="0.2">
      <c r="A11" s="1262" t="s">
        <v>702</v>
      </c>
      <c r="B11" s="1263"/>
      <c r="C11" s="63" t="s">
        <v>693</v>
      </c>
      <c r="D11" s="92">
        <f>'Интерактивный прайс-лист'!$F$26*VLOOKUP(D7,last!$B$1:$C$2095,2,0)</f>
        <v>1418</v>
      </c>
      <c r="E11" s="68">
        <f>'Интерактивный прайс-лист'!$F$26*VLOOKUP(E7,last!$B$1:$C$2095,2,0)</f>
        <v>1549</v>
      </c>
      <c r="F11" s="69">
        <f>'Интерактивный прайс-лист'!$F$26*VLOOKUP(F7,last!$B$1:$C$2095,2,0)</f>
        <v>2910</v>
      </c>
    </row>
    <row r="12" spans="1:6" x14ac:dyDescent="0.2">
      <c r="A12" s="1262" t="s">
        <v>703</v>
      </c>
      <c r="B12" s="1263"/>
      <c r="C12" s="63" t="s">
        <v>693</v>
      </c>
      <c r="D12" s="92">
        <f>'Интерактивный прайс-лист'!$F$26*VLOOKUP(D8,last!$B$1:$C$2095,2,0)</f>
        <v>1360</v>
      </c>
      <c r="E12" s="68">
        <f>'Интерактивный прайс-лист'!$F$26*VLOOKUP(E8,last!$B$1:$C$2095,2,0)</f>
        <v>1658</v>
      </c>
      <c r="F12" s="69">
        <f>'Интерактивный прайс-лист'!$F$26*VLOOKUP(F8,last!$B$1:$C$2095,2,0)</f>
        <v>2586</v>
      </c>
    </row>
    <row r="13" spans="1:6" ht="13.5" thickBot="1" x14ac:dyDescent="0.25">
      <c r="A13" s="1264" t="s">
        <v>704</v>
      </c>
      <c r="B13" s="1265"/>
      <c r="C13" s="70" t="s">
        <v>693</v>
      </c>
      <c r="D13" s="93">
        <f>SUM(D11:D12)</f>
        <v>2778</v>
      </c>
      <c r="E13" s="71">
        <f>SUM(E11:E12)</f>
        <v>3207</v>
      </c>
      <c r="F13" s="72">
        <f>SUM(F11:F12)</f>
        <v>5496</v>
      </c>
    </row>
    <row r="14" spans="1:6" x14ac:dyDescent="0.2">
      <c r="A14" s="705"/>
      <c r="B14" s="705"/>
      <c r="C14" s="706"/>
      <c r="D14" s="706"/>
      <c r="E14" s="706"/>
      <c r="F14" s="706"/>
    </row>
    <row r="15" spans="1:6" x14ac:dyDescent="0.2">
      <c r="A15" s="712"/>
      <c r="B15" s="713"/>
      <c r="C15" s="713"/>
      <c r="D15" s="706"/>
      <c r="E15" s="706"/>
      <c r="F15" s="706"/>
    </row>
    <row r="16" spans="1:6" s="49" customFormat="1" ht="13.5" thickBot="1" x14ac:dyDescent="0.25">
      <c r="A16" s="707" t="s">
        <v>951</v>
      </c>
      <c r="B16" s="708"/>
      <c r="C16" s="707" t="s">
        <v>950</v>
      </c>
      <c r="D16" s="708"/>
      <c r="E16" s="708"/>
      <c r="F16" s="708"/>
    </row>
    <row r="17" spans="1:7" x14ac:dyDescent="0.2">
      <c r="A17" s="536" t="s">
        <v>1033</v>
      </c>
      <c r="B17" s="538"/>
      <c r="C17" s="51"/>
      <c r="D17" s="94" t="s">
        <v>406</v>
      </c>
      <c r="E17" s="52" t="s">
        <v>407</v>
      </c>
      <c r="F17" s="53" t="s">
        <v>408</v>
      </c>
    </row>
    <row r="18" spans="1:7" ht="13.5" thickBot="1" x14ac:dyDescent="0.25">
      <c r="A18" s="537" t="s">
        <v>1034</v>
      </c>
      <c r="B18" s="539"/>
      <c r="C18" s="55"/>
      <c r="D18" s="530" t="s">
        <v>1509</v>
      </c>
      <c r="E18" s="56" t="s">
        <v>1055</v>
      </c>
      <c r="F18" s="57" t="s">
        <v>1057</v>
      </c>
    </row>
    <row r="19" spans="1:7" x14ac:dyDescent="0.2">
      <c r="A19" s="123" t="s">
        <v>689</v>
      </c>
      <c r="B19" s="74" t="s">
        <v>133</v>
      </c>
      <c r="C19" s="59" t="s">
        <v>691</v>
      </c>
      <c r="D19" s="91" t="s">
        <v>738</v>
      </c>
      <c r="E19" s="60" t="s">
        <v>739</v>
      </c>
      <c r="F19" s="61" t="s">
        <v>1094</v>
      </c>
    </row>
    <row r="20" spans="1:7" x14ac:dyDescent="0.2">
      <c r="A20" s="121" t="s">
        <v>700</v>
      </c>
      <c r="B20" s="67" t="s">
        <v>133</v>
      </c>
      <c r="C20" s="63" t="s">
        <v>691</v>
      </c>
      <c r="D20" s="96" t="s">
        <v>740</v>
      </c>
      <c r="E20" s="64" t="s">
        <v>751</v>
      </c>
      <c r="F20" s="65" t="s">
        <v>1095</v>
      </c>
    </row>
    <row r="21" spans="1:7" x14ac:dyDescent="0.2">
      <c r="A21" s="1262" t="s">
        <v>702</v>
      </c>
      <c r="B21" s="1263"/>
      <c r="C21" s="63" t="s">
        <v>693</v>
      </c>
      <c r="D21" s="92">
        <f>'Интерактивный прайс-лист'!$F$26*VLOOKUP(D17,last!$B$1:$C$2095,2,0)</f>
        <v>1031</v>
      </c>
      <c r="E21" s="68">
        <f>'Интерактивный прайс-лист'!$F$26*VLOOKUP(E17,last!$B$1:$C$2095,2,0)</f>
        <v>1160</v>
      </c>
      <c r="F21" s="69">
        <f>'Интерактивный прайс-лист'!$F$26*VLOOKUP(F17,last!$B$1:$C$2095,2,0)</f>
        <v>2066</v>
      </c>
    </row>
    <row r="22" spans="1:7" x14ac:dyDescent="0.2">
      <c r="A22" s="1262" t="s">
        <v>703</v>
      </c>
      <c r="B22" s="1263"/>
      <c r="C22" s="63" t="s">
        <v>693</v>
      </c>
      <c r="D22" s="92">
        <f>'Интерактивный прайс-лист'!$F$26*VLOOKUP(D18,last!$B$1:$C$2095,2,0)</f>
        <v>1191</v>
      </c>
      <c r="E22" s="68">
        <f>'Интерактивный прайс-лист'!$F$26*VLOOKUP(E18,last!$B$1:$C$2095,2,0)</f>
        <v>1545</v>
      </c>
      <c r="F22" s="69">
        <f>'Интерактивный прайс-лист'!$F$26*VLOOKUP(F18,last!$B$1:$C$2095,2,0)</f>
        <v>2315</v>
      </c>
    </row>
    <row r="23" spans="1:7" ht="13.5" thickBot="1" x14ac:dyDescent="0.25">
      <c r="A23" s="1264" t="s">
        <v>704</v>
      </c>
      <c r="B23" s="1265"/>
      <c r="C23" s="70" t="s">
        <v>693</v>
      </c>
      <c r="D23" s="93">
        <f>SUM(D21:D22)</f>
        <v>2222</v>
      </c>
      <c r="E23" s="71">
        <f>SUM(E21:E22)</f>
        <v>2705</v>
      </c>
      <c r="F23" s="72">
        <f>SUM(F21:F22)</f>
        <v>4381</v>
      </c>
    </row>
    <row r="24" spans="1:7" x14ac:dyDescent="0.2">
      <c r="A24" s="705"/>
      <c r="B24" s="705"/>
      <c r="C24" s="706"/>
      <c r="D24" s="706"/>
      <c r="E24" s="706"/>
      <c r="F24" s="706"/>
      <c r="G24" s="705"/>
    </row>
    <row r="25" spans="1:7" x14ac:dyDescent="0.2">
      <c r="A25" s="712"/>
      <c r="B25" s="713"/>
      <c r="C25" s="713"/>
      <c r="D25" s="706"/>
      <c r="E25" s="706"/>
      <c r="F25" s="706"/>
    </row>
    <row r="26" spans="1:7" x14ac:dyDescent="0.2">
      <c r="A26" s="705"/>
      <c r="B26" s="705"/>
      <c r="C26" s="706"/>
      <c r="D26" s="706"/>
      <c r="E26" s="706"/>
      <c r="F26" s="706"/>
      <c r="G26" s="705"/>
    </row>
    <row r="27" spans="1:7" x14ac:dyDescent="0.2">
      <c r="A27" s="705"/>
      <c r="B27" s="705"/>
      <c r="C27" s="706"/>
      <c r="D27" s="706"/>
      <c r="E27" s="706"/>
      <c r="F27" s="706"/>
      <c r="G27" s="705"/>
    </row>
    <row r="28" spans="1:7" x14ac:dyDescent="0.2">
      <c r="A28" s="705"/>
      <c r="B28" s="705"/>
      <c r="C28" s="706"/>
      <c r="D28" s="706"/>
      <c r="E28" s="706"/>
      <c r="F28" s="706"/>
      <c r="G28" s="705"/>
    </row>
    <row r="29" spans="1:7" x14ac:dyDescent="0.2">
      <c r="A29" s="705"/>
      <c r="B29" s="705"/>
      <c r="C29" s="706"/>
      <c r="D29" s="706"/>
      <c r="E29" s="706"/>
      <c r="F29" s="706"/>
      <c r="G29" s="705"/>
    </row>
    <row r="30" spans="1:7" x14ac:dyDescent="0.2">
      <c r="A30" s="705"/>
      <c r="B30" s="705"/>
      <c r="C30" s="706"/>
      <c r="D30" s="706"/>
      <c r="E30" s="706"/>
      <c r="F30" s="706"/>
      <c r="G30" s="705"/>
    </row>
    <row r="31" spans="1:7" x14ac:dyDescent="0.2">
      <c r="A31" s="705"/>
      <c r="B31" s="705"/>
      <c r="C31" s="706"/>
      <c r="D31" s="706"/>
      <c r="E31" s="706"/>
      <c r="F31" s="706"/>
      <c r="G31" s="705"/>
    </row>
    <row r="32" spans="1:7" x14ac:dyDescent="0.2">
      <c r="A32" s="705"/>
      <c r="B32" s="705"/>
      <c r="C32" s="706"/>
      <c r="D32" s="706"/>
      <c r="E32" s="706"/>
      <c r="F32" s="706"/>
      <c r="G32" s="705"/>
    </row>
    <row r="33" spans="1:7" x14ac:dyDescent="0.2">
      <c r="A33" s="705"/>
      <c r="B33" s="705"/>
      <c r="C33" s="706"/>
      <c r="D33" s="706"/>
      <c r="E33" s="706"/>
      <c r="F33" s="706"/>
      <c r="G33" s="705"/>
    </row>
    <row r="34" spans="1:7" x14ac:dyDescent="0.2">
      <c r="A34" s="705"/>
      <c r="B34" s="705"/>
      <c r="C34" s="706"/>
      <c r="D34" s="706"/>
      <c r="E34" s="706"/>
      <c r="F34" s="706"/>
      <c r="G34" s="705"/>
    </row>
    <row r="35" spans="1:7" x14ac:dyDescent="0.2">
      <c r="A35" s="705"/>
      <c r="B35" s="705"/>
      <c r="C35" s="706"/>
      <c r="D35" s="706"/>
      <c r="E35" s="706"/>
      <c r="F35" s="706"/>
      <c r="G35" s="705"/>
    </row>
    <row r="36" spans="1:7" x14ac:dyDescent="0.2">
      <c r="A36" s="705"/>
      <c r="B36" s="705"/>
      <c r="C36" s="706"/>
      <c r="D36" s="706"/>
      <c r="E36" s="706"/>
      <c r="F36" s="706"/>
      <c r="G36" s="705"/>
    </row>
    <row r="37" spans="1:7" x14ac:dyDescent="0.2">
      <c r="A37" s="705"/>
      <c r="B37" s="705"/>
      <c r="C37" s="706"/>
      <c r="D37" s="706"/>
      <c r="E37" s="706"/>
      <c r="F37" s="706"/>
      <c r="G37" s="705"/>
    </row>
    <row r="38" spans="1:7" x14ac:dyDescent="0.2">
      <c r="A38" s="705"/>
      <c r="B38" s="705"/>
      <c r="C38" s="706"/>
      <c r="D38" s="706"/>
      <c r="E38" s="706"/>
      <c r="F38" s="706"/>
      <c r="G38" s="705"/>
    </row>
    <row r="39" spans="1:7" x14ac:dyDescent="0.2">
      <c r="A39" s="705"/>
      <c r="B39" s="705"/>
      <c r="C39" s="706"/>
      <c r="D39" s="706"/>
      <c r="E39" s="706"/>
      <c r="F39" s="706"/>
      <c r="G39" s="705"/>
    </row>
    <row r="40" spans="1:7" x14ac:dyDescent="0.2">
      <c r="A40" s="705"/>
      <c r="B40" s="705"/>
      <c r="C40" s="706"/>
      <c r="D40" s="706"/>
      <c r="E40" s="706"/>
      <c r="F40" s="706"/>
      <c r="G40" s="705"/>
    </row>
    <row r="41" spans="1:7" x14ac:dyDescent="0.2">
      <c r="A41" s="705"/>
      <c r="B41" s="705"/>
      <c r="C41" s="706"/>
      <c r="D41" s="706"/>
      <c r="E41" s="706"/>
      <c r="F41" s="706"/>
      <c r="G41" s="705"/>
    </row>
  </sheetData>
  <sheetProtection password="CC0B" sheet="1" objects="1" scenarios="1"/>
  <mergeCells count="12">
    <mergeCell ref="D1:F1"/>
    <mergeCell ref="D2:D3"/>
    <mergeCell ref="E2:E3"/>
    <mergeCell ref="F2:F3"/>
    <mergeCell ref="A11:B11"/>
    <mergeCell ref="D4:F4"/>
    <mergeCell ref="A2:C3"/>
    <mergeCell ref="A12:B12"/>
    <mergeCell ref="A13:B13"/>
    <mergeCell ref="A23:B23"/>
    <mergeCell ref="A21:B21"/>
    <mergeCell ref="A22:B22"/>
  </mergeCells>
  <phoneticPr fontId="6" type="noConversion"/>
  <pageMargins left="0.75" right="0.75" top="1" bottom="1" header="0.5" footer="0.5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0"/>
  <sheetViews>
    <sheetView view="pageBreakPreview" zoomScale="85" zoomScaleNormal="70" zoomScaleSheetLayoutView="85" workbookViewId="0">
      <pane xSplit="4" ySplit="4" topLeftCell="I116" activePane="bottomRight" state="frozen"/>
      <selection pane="topRight" activeCell="E1" sqref="E1"/>
      <selection pane="bottomLeft" activeCell="A7" sqref="A7"/>
      <selection pane="bottomRight" activeCell="M154" sqref="M154"/>
    </sheetView>
  </sheetViews>
  <sheetFormatPr defaultRowHeight="12.75" x14ac:dyDescent="0.2"/>
  <cols>
    <col min="1" max="1" width="25" style="42" bestFit="1" customWidth="1"/>
    <col min="2" max="2" width="16.7109375" style="42" bestFit="1" customWidth="1"/>
    <col min="3" max="3" width="16.7109375" style="127" bestFit="1" customWidth="1"/>
    <col min="4" max="4" width="13.85546875" style="73" bestFit="1" customWidth="1"/>
    <col min="5" max="6" width="17.7109375" style="73" customWidth="1"/>
    <col min="7" max="15" width="17.7109375" style="42" customWidth="1"/>
    <col min="16" max="16" width="9.42578125" style="42" customWidth="1"/>
    <col min="17" max="57" width="17.7109375" style="42" customWidth="1"/>
    <col min="58" max="16384" width="9.140625" style="42"/>
  </cols>
  <sheetData>
    <row r="1" spans="1:16" ht="13.5" thickBot="1" x14ac:dyDescent="0.25">
      <c r="A1" s="48"/>
      <c r="B1" s="48"/>
      <c r="C1" s="126"/>
      <c r="D1" s="46"/>
      <c r="E1" s="1406" t="s">
        <v>900</v>
      </c>
      <c r="F1" s="1407"/>
      <c r="G1" s="1407"/>
      <c r="H1" s="1407"/>
      <c r="I1" s="1407"/>
      <c r="J1" s="1407"/>
      <c r="K1" s="1407"/>
      <c r="L1" s="1407"/>
      <c r="M1" s="1407"/>
      <c r="N1" s="1407"/>
      <c r="O1" s="1407"/>
    </row>
    <row r="2" spans="1:16" x14ac:dyDescent="0.2">
      <c r="A2" s="1361" t="s">
        <v>906</v>
      </c>
      <c r="B2" s="1362"/>
      <c r="C2" s="1362"/>
      <c r="D2" s="1363"/>
      <c r="E2" s="1417">
        <v>25</v>
      </c>
      <c r="F2" s="1418">
        <v>35</v>
      </c>
      <c r="G2" s="1419">
        <v>50</v>
      </c>
      <c r="H2" s="1419">
        <v>60</v>
      </c>
      <c r="I2" s="1419">
        <v>71</v>
      </c>
      <c r="J2" s="1419">
        <v>100</v>
      </c>
      <c r="K2" s="1419">
        <v>125</v>
      </c>
      <c r="L2" s="1419">
        <v>140</v>
      </c>
      <c r="M2" s="1419">
        <v>170</v>
      </c>
      <c r="N2" s="1419">
        <v>200</v>
      </c>
      <c r="O2" s="1419">
        <v>250</v>
      </c>
      <c r="P2" s="705"/>
    </row>
    <row r="3" spans="1:16" ht="13.5" thickBot="1" x14ac:dyDescent="0.25">
      <c r="A3" s="1364"/>
      <c r="B3" s="1365"/>
      <c r="C3" s="1365"/>
      <c r="D3" s="1366"/>
      <c r="E3" s="1356"/>
      <c r="F3" s="1358"/>
      <c r="G3" s="1360"/>
      <c r="H3" s="1360"/>
      <c r="I3" s="1360"/>
      <c r="J3" s="1360"/>
      <c r="K3" s="1360"/>
      <c r="L3" s="1360"/>
      <c r="M3" s="1360"/>
      <c r="N3" s="1360"/>
      <c r="O3" s="1360"/>
      <c r="P3" s="705"/>
    </row>
    <row r="4" spans="1:16" s="48" customFormat="1" ht="6" customHeight="1" x14ac:dyDescent="0.2">
      <c r="A4" s="116"/>
      <c r="B4" s="116"/>
      <c r="C4" s="116"/>
      <c r="D4" s="116"/>
      <c r="E4" s="1406"/>
      <c r="F4" s="1407"/>
      <c r="G4" s="1407"/>
      <c r="H4" s="1407"/>
      <c r="I4" s="1407"/>
      <c r="J4" s="1407"/>
      <c r="K4" s="1407"/>
      <c r="L4" s="1407"/>
      <c r="M4" s="1407"/>
      <c r="N4" s="1407"/>
      <c r="O4" s="1407"/>
    </row>
    <row r="5" spans="1:16" x14ac:dyDescent="0.2">
      <c r="A5" s="705"/>
      <c r="B5" s="705"/>
      <c r="C5" s="766"/>
      <c r="D5" s="706"/>
      <c r="E5" s="706"/>
      <c r="F5" s="706"/>
      <c r="G5" s="705"/>
      <c r="H5" s="705"/>
      <c r="I5" s="705"/>
      <c r="J5" s="705"/>
      <c r="K5" s="705"/>
      <c r="L5" s="705"/>
      <c r="M5" s="705"/>
      <c r="N5" s="705"/>
      <c r="O5" s="705"/>
      <c r="P5" s="705"/>
    </row>
    <row r="6" spans="1:16" x14ac:dyDescent="0.2">
      <c r="A6" s="1405" t="s">
        <v>903</v>
      </c>
      <c r="B6" s="1405"/>
      <c r="C6" s="1405"/>
      <c r="D6" s="1405"/>
      <c r="E6" s="714"/>
      <c r="F6" s="714"/>
      <c r="G6" s="715"/>
      <c r="H6" s="715"/>
      <c r="I6" s="715"/>
      <c r="J6" s="715"/>
      <c r="K6" s="715"/>
      <c r="L6" s="715"/>
      <c r="M6" s="715"/>
      <c r="N6" s="715"/>
      <c r="O6" s="715"/>
      <c r="P6" s="715"/>
    </row>
    <row r="7" spans="1:16" x14ac:dyDescent="0.2">
      <c r="A7" s="1405"/>
      <c r="B7" s="1405"/>
      <c r="C7" s="1405"/>
      <c r="D7" s="1405"/>
      <c r="E7" s="714"/>
      <c r="F7" s="714"/>
      <c r="G7" s="715"/>
      <c r="H7" s="715"/>
      <c r="I7" s="715"/>
      <c r="J7" s="715"/>
      <c r="K7" s="715"/>
      <c r="L7" s="715"/>
      <c r="M7" s="715"/>
      <c r="N7" s="715"/>
      <c r="O7" s="715"/>
      <c r="P7" s="715"/>
    </row>
    <row r="8" spans="1:16" s="49" customFormat="1" x14ac:dyDescent="0.2">
      <c r="A8" s="708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</row>
    <row r="9" spans="1:16" s="49" customFormat="1" ht="13.5" thickBot="1" x14ac:dyDescent="0.25">
      <c r="A9" s="707" t="s">
        <v>951</v>
      </c>
      <c r="B9" s="707"/>
      <c r="C9" s="707"/>
      <c r="D9" s="707" t="s">
        <v>950</v>
      </c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</row>
    <row r="10" spans="1:16" x14ac:dyDescent="0.2">
      <c r="A10" s="1277" t="s">
        <v>1033</v>
      </c>
      <c r="B10" s="1278"/>
      <c r="C10" s="50"/>
      <c r="D10" s="51"/>
      <c r="E10" s="94" t="s">
        <v>355</v>
      </c>
      <c r="F10" s="52" t="s">
        <v>356</v>
      </c>
      <c r="G10" s="52" t="s">
        <v>357</v>
      </c>
      <c r="H10" s="53" t="s">
        <v>358</v>
      </c>
      <c r="I10" s="705"/>
      <c r="J10" s="705"/>
      <c r="K10" s="705"/>
      <c r="L10" s="705"/>
      <c r="M10" s="705"/>
      <c r="N10" s="705"/>
      <c r="O10" s="705"/>
      <c r="P10" s="705"/>
    </row>
    <row r="11" spans="1:16" ht="13.5" thickBot="1" x14ac:dyDescent="0.25">
      <c r="A11" s="1279" t="s">
        <v>1034</v>
      </c>
      <c r="B11" s="1280"/>
      <c r="C11" s="54"/>
      <c r="D11" s="55"/>
      <c r="E11" s="1062" t="s">
        <v>1509</v>
      </c>
      <c r="F11" s="128" t="s">
        <v>1055</v>
      </c>
      <c r="G11" s="128" t="s">
        <v>1057</v>
      </c>
      <c r="H11" s="129" t="s">
        <v>438</v>
      </c>
      <c r="I11" s="705"/>
      <c r="J11" s="705"/>
      <c r="K11" s="705"/>
      <c r="L11" s="705"/>
      <c r="M11" s="705"/>
      <c r="N11" s="705"/>
      <c r="O11" s="705"/>
      <c r="P11" s="705"/>
    </row>
    <row r="12" spans="1:16" x14ac:dyDescent="0.2">
      <c r="A12" s="1273" t="s">
        <v>689</v>
      </c>
      <c r="B12" s="1274"/>
      <c r="C12" s="74" t="s">
        <v>133</v>
      </c>
      <c r="D12" s="79" t="s">
        <v>691</v>
      </c>
      <c r="E12" s="96" t="s">
        <v>720</v>
      </c>
      <c r="F12" s="64" t="s">
        <v>721</v>
      </c>
      <c r="G12" s="64" t="s">
        <v>747</v>
      </c>
      <c r="H12" s="65" t="s">
        <v>722</v>
      </c>
      <c r="I12" s="705"/>
      <c r="J12" s="705"/>
      <c r="K12" s="705"/>
      <c r="L12" s="705"/>
      <c r="M12" s="705"/>
      <c r="N12" s="705"/>
      <c r="O12" s="705"/>
      <c r="P12" s="705"/>
    </row>
    <row r="13" spans="1:16" x14ac:dyDescent="0.2">
      <c r="A13" s="1260" t="s">
        <v>700</v>
      </c>
      <c r="B13" s="1261"/>
      <c r="C13" s="74" t="s">
        <v>133</v>
      </c>
      <c r="D13" s="80" t="s">
        <v>691</v>
      </c>
      <c r="E13" s="96" t="s">
        <v>723</v>
      </c>
      <c r="F13" s="64" t="s">
        <v>1040</v>
      </c>
      <c r="G13" s="64" t="s">
        <v>724</v>
      </c>
      <c r="H13" s="65" t="s">
        <v>725</v>
      </c>
      <c r="I13" s="705"/>
      <c r="J13" s="705"/>
      <c r="K13" s="705"/>
      <c r="L13" s="705"/>
      <c r="M13" s="705"/>
      <c r="N13" s="705"/>
      <c r="O13" s="705"/>
      <c r="P13" s="705"/>
    </row>
    <row r="14" spans="1:16" x14ac:dyDescent="0.2">
      <c r="A14" s="1262" t="s">
        <v>702</v>
      </c>
      <c r="B14" s="1261"/>
      <c r="C14" s="1263"/>
      <c r="D14" s="80" t="s">
        <v>693</v>
      </c>
      <c r="E14" s="92">
        <f>'Интерактивный прайс-лист'!$F$26*VLOOKUP(E10,last!$B$1:$C$2095,2,0)</f>
        <v>771</v>
      </c>
      <c r="F14" s="68">
        <f>'Интерактивный прайс-лист'!$F$26*VLOOKUP(F10,last!$B$1:$C$2095,2,0)</f>
        <v>873</v>
      </c>
      <c r="G14" s="68">
        <f>'Интерактивный прайс-лист'!$F$26*VLOOKUP(G10,last!$B$1:$C$2095,2,0)</f>
        <v>976</v>
      </c>
      <c r="H14" s="69">
        <f>'Интерактивный прайс-лист'!$F$26*VLOOKUP(H10,last!$B$1:$C$2095,2,0)</f>
        <v>1079</v>
      </c>
      <c r="I14" s="705"/>
      <c r="J14" s="705"/>
      <c r="K14" s="705"/>
      <c r="L14" s="705"/>
      <c r="M14" s="705"/>
      <c r="N14" s="705"/>
      <c r="O14" s="705"/>
      <c r="P14" s="705"/>
    </row>
    <row r="15" spans="1:16" x14ac:dyDescent="0.2">
      <c r="A15" s="1262" t="s">
        <v>703</v>
      </c>
      <c r="B15" s="1261"/>
      <c r="C15" s="1263"/>
      <c r="D15" s="80" t="s">
        <v>693</v>
      </c>
      <c r="E15" s="92">
        <f>'Интерактивный прайс-лист'!$F$26*VLOOKUP(E11,last!$B$1:$C$2095,2,0)</f>
        <v>1191</v>
      </c>
      <c r="F15" s="68">
        <f>'Интерактивный прайс-лист'!$F$26*VLOOKUP(F11,last!$B$1:$C$2095,2,0)</f>
        <v>1545</v>
      </c>
      <c r="G15" s="68">
        <f>'Интерактивный прайс-лист'!$F$26*VLOOKUP(G11,last!$B$1:$C$2095,2,0)</f>
        <v>2315</v>
      </c>
      <c r="H15" s="69">
        <f>'Интерактивный прайс-лист'!$F$26*VLOOKUP(H11,last!$B$1:$C$2095,2,0)</f>
        <v>3028</v>
      </c>
      <c r="I15" s="705"/>
      <c r="J15" s="705"/>
      <c r="K15" s="705"/>
      <c r="L15" s="705"/>
      <c r="M15" s="705"/>
      <c r="N15" s="705"/>
      <c r="O15" s="705"/>
      <c r="P15" s="705"/>
    </row>
    <row r="16" spans="1:16" ht="13.5" thickBot="1" x14ac:dyDescent="0.25">
      <c r="A16" s="1302" t="s">
        <v>715</v>
      </c>
      <c r="B16" s="1303"/>
      <c r="C16" s="1304"/>
      <c r="D16" s="70" t="s">
        <v>693</v>
      </c>
      <c r="E16" s="107">
        <f>SUM(E14:E15)</f>
        <v>1962</v>
      </c>
      <c r="F16" s="77">
        <f>SUM(F14:F15)</f>
        <v>2418</v>
      </c>
      <c r="G16" s="77">
        <f>SUM(G14:G15)</f>
        <v>3291</v>
      </c>
      <c r="H16" s="78">
        <f>SUM(H14:H15)</f>
        <v>4107</v>
      </c>
      <c r="I16" s="705"/>
      <c r="J16" s="705"/>
      <c r="K16" s="705"/>
      <c r="L16" s="705"/>
      <c r="M16" s="705"/>
      <c r="N16" s="705"/>
      <c r="O16" s="705"/>
      <c r="P16" s="705"/>
    </row>
    <row r="17" spans="1:16" x14ac:dyDescent="0.2">
      <c r="A17" s="705"/>
      <c r="B17" s="705"/>
      <c r="C17" s="766"/>
      <c r="D17" s="706"/>
      <c r="E17" s="706"/>
      <c r="F17" s="706"/>
      <c r="G17" s="705"/>
      <c r="H17" s="705"/>
      <c r="I17" s="705"/>
      <c r="J17" s="705"/>
      <c r="K17" s="705"/>
      <c r="L17" s="705"/>
      <c r="M17" s="705"/>
      <c r="N17" s="705"/>
      <c r="O17" s="705"/>
      <c r="P17" s="705"/>
    </row>
    <row r="18" spans="1:16" s="49" customFormat="1" x14ac:dyDescent="0.2">
      <c r="A18" s="708"/>
      <c r="B18" s="708"/>
      <c r="C18" s="708"/>
      <c r="D18" s="708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08"/>
    </row>
    <row r="19" spans="1:16" x14ac:dyDescent="0.2">
      <c r="A19" s="705"/>
      <c r="B19" s="705"/>
      <c r="C19" s="766"/>
      <c r="D19" s="706"/>
      <c r="E19" s="706"/>
      <c r="F19" s="706"/>
      <c r="G19" s="703"/>
      <c r="H19" s="703"/>
      <c r="I19" s="705"/>
      <c r="J19" s="705"/>
      <c r="K19" s="705"/>
      <c r="L19" s="705"/>
      <c r="M19" s="705"/>
      <c r="N19" s="705"/>
      <c r="O19" s="705"/>
      <c r="P19" s="705"/>
    </row>
    <row r="20" spans="1:16" x14ac:dyDescent="0.2">
      <c r="A20" s="1405" t="s">
        <v>904</v>
      </c>
      <c r="B20" s="1405"/>
      <c r="C20" s="1405"/>
      <c r="D20" s="1405"/>
      <c r="E20" s="714"/>
      <c r="F20" s="714"/>
      <c r="G20" s="716"/>
      <c r="H20" s="716"/>
      <c r="I20" s="715"/>
      <c r="J20" s="715"/>
      <c r="K20" s="715"/>
      <c r="L20" s="715"/>
      <c r="M20" s="715"/>
      <c r="N20" s="715"/>
      <c r="O20" s="715"/>
      <c r="P20" s="715"/>
    </row>
    <row r="21" spans="1:16" x14ac:dyDescent="0.2">
      <c r="A21" s="1405"/>
      <c r="B21" s="1405"/>
      <c r="C21" s="1405"/>
      <c r="D21" s="1405"/>
      <c r="E21" s="714"/>
      <c r="F21" s="714"/>
      <c r="G21" s="715"/>
      <c r="H21" s="715"/>
      <c r="I21" s="715"/>
      <c r="J21" s="715"/>
      <c r="K21" s="715"/>
      <c r="L21" s="715"/>
      <c r="M21" s="715"/>
      <c r="N21" s="715"/>
      <c r="O21" s="715"/>
      <c r="P21" s="715"/>
    </row>
    <row r="22" spans="1:16" s="49" customFormat="1" x14ac:dyDescent="0.2">
      <c r="A22" s="708"/>
      <c r="B22" s="708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</row>
    <row r="23" spans="1:16" x14ac:dyDescent="0.2">
      <c r="A23" s="705"/>
      <c r="B23" s="705"/>
      <c r="C23" s="766"/>
      <c r="D23" s="706"/>
      <c r="E23" s="706"/>
      <c r="F23" s="706"/>
      <c r="G23" s="705"/>
      <c r="H23" s="705"/>
      <c r="I23" s="705"/>
      <c r="J23" s="705"/>
      <c r="K23" s="705"/>
      <c r="L23" s="705"/>
      <c r="M23" s="705"/>
      <c r="N23" s="705"/>
      <c r="O23" s="705"/>
      <c r="P23" s="705"/>
    </row>
    <row r="24" spans="1:16" s="49" customFormat="1" ht="13.5" thickBot="1" x14ac:dyDescent="0.25">
      <c r="A24" s="707" t="s">
        <v>951</v>
      </c>
      <c r="B24" s="707"/>
      <c r="C24" s="707"/>
      <c r="D24" s="707" t="s">
        <v>950</v>
      </c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</row>
    <row r="25" spans="1:16" x14ac:dyDescent="0.2">
      <c r="A25" s="1277" t="s">
        <v>1033</v>
      </c>
      <c r="B25" s="1278"/>
      <c r="C25" s="50"/>
      <c r="D25" s="724"/>
      <c r="E25" s="130"/>
      <c r="F25" s="995" t="s">
        <v>1525</v>
      </c>
      <c r="G25" s="995" t="s">
        <v>1526</v>
      </c>
      <c r="H25" s="996" t="s">
        <v>1527</v>
      </c>
      <c r="I25" s="703"/>
      <c r="J25" s="703"/>
      <c r="K25" s="705"/>
      <c r="L25" s="705"/>
      <c r="M25" s="705"/>
      <c r="N25" s="705"/>
      <c r="O25" s="705"/>
      <c r="P25" s="705"/>
    </row>
    <row r="26" spans="1:16" ht="13.5" thickBot="1" x14ac:dyDescent="0.25">
      <c r="A26" s="1279" t="s">
        <v>1034</v>
      </c>
      <c r="B26" s="1280"/>
      <c r="C26" s="54"/>
      <c r="D26" s="725"/>
      <c r="E26" s="159"/>
      <c r="F26" s="56" t="s">
        <v>1055</v>
      </c>
      <c r="G26" s="56" t="s">
        <v>1057</v>
      </c>
      <c r="H26" s="57" t="s">
        <v>438</v>
      </c>
      <c r="I26" s="703"/>
      <c r="J26" s="703"/>
      <c r="K26" s="705"/>
      <c r="L26" s="705"/>
      <c r="M26" s="705"/>
      <c r="N26" s="705"/>
      <c r="O26" s="705"/>
      <c r="P26" s="705"/>
    </row>
    <row r="27" spans="1:16" x14ac:dyDescent="0.2">
      <c r="A27" s="1408" t="s">
        <v>689</v>
      </c>
      <c r="B27" s="1328"/>
      <c r="C27" s="74" t="s">
        <v>133</v>
      </c>
      <c r="D27" s="147" t="s">
        <v>691</v>
      </c>
      <c r="E27" s="722"/>
      <c r="F27" s="103">
        <v>3.4</v>
      </c>
      <c r="G27" s="343" t="s">
        <v>1098</v>
      </c>
      <c r="H27" s="104">
        <v>5.7</v>
      </c>
      <c r="I27" s="703"/>
      <c r="J27" s="703"/>
      <c r="K27" s="705"/>
      <c r="L27" s="705"/>
      <c r="M27" s="705"/>
      <c r="N27" s="705"/>
      <c r="O27" s="705"/>
      <c r="P27" s="705"/>
    </row>
    <row r="28" spans="1:16" x14ac:dyDescent="0.2">
      <c r="A28" s="1260" t="s">
        <v>700</v>
      </c>
      <c r="B28" s="1261"/>
      <c r="C28" s="74" t="s">
        <v>133</v>
      </c>
      <c r="D28" s="676" t="s">
        <v>691</v>
      </c>
      <c r="E28" s="723"/>
      <c r="F28" s="531">
        <v>4</v>
      </c>
      <c r="G28" s="531" t="s">
        <v>1099</v>
      </c>
      <c r="H28" s="106">
        <v>7</v>
      </c>
      <c r="I28" s="703"/>
      <c r="J28" s="703"/>
      <c r="K28" s="705"/>
      <c r="L28" s="705"/>
      <c r="M28" s="705"/>
      <c r="N28" s="705"/>
      <c r="O28" s="705"/>
      <c r="P28" s="705"/>
    </row>
    <row r="29" spans="1:16" x14ac:dyDescent="0.2">
      <c r="A29" s="1262" t="s">
        <v>702</v>
      </c>
      <c r="B29" s="1263"/>
      <c r="C29" s="1263"/>
      <c r="D29" s="676" t="s">
        <v>693</v>
      </c>
      <c r="E29" s="131"/>
      <c r="F29" s="68">
        <f>'Интерактивный прайс-лист'!$F$26*VLOOKUP(F25,last!$B$1:$C$2095,2,0)</f>
        <v>1516</v>
      </c>
      <c r="G29" s="68">
        <f>'Интерактивный прайс-лист'!$F$26*VLOOKUP(G25,last!$B$1:$C$2095,2,0)</f>
        <v>1632</v>
      </c>
      <c r="H29" s="69">
        <f>'Интерактивный прайс-лист'!$F$26*VLOOKUP(H25,last!$B$1:$C$2095,2,0)</f>
        <v>1659</v>
      </c>
      <c r="I29" s="703"/>
      <c r="J29" s="703"/>
      <c r="K29" s="705"/>
      <c r="L29" s="705"/>
      <c r="M29" s="705"/>
      <c r="N29" s="705"/>
      <c r="O29" s="705"/>
      <c r="P29" s="705"/>
    </row>
    <row r="30" spans="1:16" x14ac:dyDescent="0.2">
      <c r="A30" s="1262" t="s">
        <v>703</v>
      </c>
      <c r="B30" s="1263"/>
      <c r="C30" s="1263"/>
      <c r="D30" s="676" t="s">
        <v>693</v>
      </c>
      <c r="E30" s="131"/>
      <c r="F30" s="68">
        <f>'Интерактивный прайс-лист'!$F$26*VLOOKUP(F26,last!$B$1:$C$2095,2,0)</f>
        <v>1545</v>
      </c>
      <c r="G30" s="68">
        <f>'Интерактивный прайс-лист'!$F$26*VLOOKUP(G26,last!$B$1:$C$2095,2,0)</f>
        <v>2315</v>
      </c>
      <c r="H30" s="69">
        <f>'Интерактивный прайс-лист'!$F$26*VLOOKUP(H26,last!$B$1:$C$2095,2,0)</f>
        <v>3028</v>
      </c>
      <c r="I30" s="703"/>
      <c r="J30" s="703"/>
      <c r="K30" s="705"/>
      <c r="L30" s="705"/>
      <c r="M30" s="705"/>
      <c r="N30" s="705"/>
      <c r="O30" s="705"/>
      <c r="P30" s="705"/>
    </row>
    <row r="31" spans="1:16" ht="13.5" thickBot="1" x14ac:dyDescent="0.25">
      <c r="A31" s="1399" t="s">
        <v>715</v>
      </c>
      <c r="B31" s="1400"/>
      <c r="C31" s="1401"/>
      <c r="D31" s="151" t="s">
        <v>693</v>
      </c>
      <c r="E31" s="145"/>
      <c r="F31" s="71">
        <f>SUM(F29:F30)</f>
        <v>3061</v>
      </c>
      <c r="G31" s="71">
        <f>SUM(G29:G30)</f>
        <v>3947</v>
      </c>
      <c r="H31" s="72">
        <f>SUM(H29:H30)</f>
        <v>4687</v>
      </c>
      <c r="I31" s="703"/>
      <c r="J31" s="703"/>
      <c r="K31" s="705"/>
      <c r="L31" s="705"/>
      <c r="M31" s="705"/>
      <c r="N31" s="705"/>
      <c r="O31" s="705"/>
      <c r="P31" s="705"/>
    </row>
    <row r="32" spans="1:16" x14ac:dyDescent="0.2">
      <c r="A32" s="764"/>
      <c r="B32" s="764"/>
      <c r="C32" s="764"/>
      <c r="D32" s="711"/>
      <c r="E32" s="706"/>
      <c r="F32" s="711"/>
      <c r="G32" s="706"/>
      <c r="H32" s="711"/>
      <c r="I32" s="703"/>
      <c r="J32" s="703"/>
      <c r="K32" s="705"/>
      <c r="L32" s="705"/>
      <c r="M32" s="705"/>
      <c r="N32" s="705"/>
      <c r="O32" s="705"/>
      <c r="P32" s="705"/>
    </row>
    <row r="33" spans="1:16" ht="13.5" thickBot="1" x14ac:dyDescent="0.25">
      <c r="A33" s="1397" t="s">
        <v>1087</v>
      </c>
      <c r="B33" s="1398"/>
      <c r="C33" s="1398"/>
      <c r="D33" s="1398"/>
      <c r="E33" s="718"/>
      <c r="F33" s="718"/>
      <c r="G33" s="718"/>
      <c r="H33" s="718"/>
      <c r="I33" s="703"/>
      <c r="J33" s="703"/>
      <c r="K33" s="705"/>
      <c r="L33" s="705"/>
      <c r="M33" s="705"/>
      <c r="N33" s="705"/>
      <c r="O33" s="705"/>
      <c r="P33" s="705"/>
    </row>
    <row r="34" spans="1:16" x14ac:dyDescent="0.2">
      <c r="A34" s="1270" t="s">
        <v>705</v>
      </c>
      <c r="B34" s="1268" t="s">
        <v>706</v>
      </c>
      <c r="C34" s="161" t="s">
        <v>139</v>
      </c>
      <c r="D34" s="110" t="s">
        <v>693</v>
      </c>
      <c r="E34" s="720"/>
      <c r="F34" s="1378">
        <f>'Интерактивный прайс-лист'!$F$26*VLOOKUP(C34,last!$B$1:$C$1706,2,0)</f>
        <v>94</v>
      </c>
      <c r="G34" s="1378"/>
      <c r="H34" s="1283"/>
      <c r="I34" s="703"/>
      <c r="J34" s="703"/>
      <c r="K34" s="705"/>
      <c r="L34" s="705"/>
      <c r="M34" s="705"/>
      <c r="N34" s="705"/>
      <c r="O34" s="705"/>
      <c r="P34" s="705"/>
    </row>
    <row r="35" spans="1:16" x14ac:dyDescent="0.2">
      <c r="A35" s="1281"/>
      <c r="B35" s="1269"/>
      <c r="C35" s="139" t="s">
        <v>1524</v>
      </c>
      <c r="D35" s="63" t="s">
        <v>693</v>
      </c>
      <c r="E35" s="721"/>
      <c r="F35" s="1379">
        <f>'Интерактивный прайс-лист'!$F$26*VLOOKUP(C35,last!$B$1:$C$1706,2,0)</f>
        <v>267</v>
      </c>
      <c r="G35" s="1379"/>
      <c r="H35" s="1285"/>
      <c r="I35" s="703"/>
      <c r="J35" s="703"/>
      <c r="K35" s="705"/>
      <c r="L35" s="705"/>
      <c r="M35" s="705"/>
      <c r="N35" s="705"/>
      <c r="O35" s="705"/>
      <c r="P35" s="705"/>
    </row>
    <row r="36" spans="1:16" x14ac:dyDescent="0.2">
      <c r="A36" s="1384" t="s">
        <v>714</v>
      </c>
      <c r="B36" s="1385"/>
      <c r="C36" s="1385"/>
      <c r="D36" s="1396"/>
      <c r="E36" s="140"/>
      <c r="F36" s="719" t="s">
        <v>169</v>
      </c>
      <c r="G36" s="140" t="s">
        <v>169</v>
      </c>
      <c r="H36" s="141" t="s">
        <v>170</v>
      </c>
      <c r="I36" s="703"/>
      <c r="J36" s="703"/>
      <c r="K36" s="705"/>
      <c r="L36" s="705"/>
      <c r="M36" s="705"/>
      <c r="N36" s="705"/>
      <c r="O36" s="705"/>
      <c r="P36" s="705"/>
    </row>
    <row r="37" spans="1:16" ht="13.5" thickBot="1" x14ac:dyDescent="0.25">
      <c r="A37" s="1370" t="s">
        <v>716</v>
      </c>
      <c r="B37" s="1371"/>
      <c r="C37" s="82" t="s">
        <v>717</v>
      </c>
      <c r="D37" s="102" t="s">
        <v>693</v>
      </c>
      <c r="E37" s="71"/>
      <c r="F37" s="145">
        <f>'Интерактивный прайс-лист'!$F$26*VLOOKUP(F36,last!$B$1:$C$1706,2,0)</f>
        <v>243</v>
      </c>
      <c r="G37" s="71">
        <f>'Интерактивный прайс-лист'!$F$26*VLOOKUP(G36,last!$B$1:$C$1706,2,0)</f>
        <v>243</v>
      </c>
      <c r="H37" s="72">
        <f>'Интерактивный прайс-лист'!$F$26*VLOOKUP(H36,last!$B$1:$C$1706,2,0)</f>
        <v>321</v>
      </c>
      <c r="I37" s="703"/>
      <c r="J37" s="703"/>
      <c r="K37" s="705"/>
      <c r="L37" s="705"/>
      <c r="M37" s="705"/>
      <c r="N37" s="705"/>
      <c r="O37" s="705"/>
      <c r="P37" s="705"/>
    </row>
    <row r="38" spans="1:16" x14ac:dyDescent="0.2">
      <c r="A38" s="705"/>
      <c r="B38" s="705"/>
      <c r="C38" s="766"/>
      <c r="D38" s="706"/>
      <c r="E38" s="706"/>
      <c r="F38" s="706"/>
      <c r="G38" s="705"/>
      <c r="H38" s="705"/>
      <c r="I38" s="705"/>
      <c r="J38" s="705"/>
      <c r="K38" s="705"/>
      <c r="L38" s="705"/>
      <c r="M38" s="705"/>
      <c r="N38" s="705"/>
      <c r="O38" s="705"/>
      <c r="P38" s="705"/>
    </row>
    <row r="39" spans="1:16" x14ac:dyDescent="0.2">
      <c r="A39" s="705"/>
      <c r="B39" s="705"/>
      <c r="C39" s="766"/>
      <c r="D39" s="706"/>
      <c r="E39" s="706"/>
      <c r="F39" s="706"/>
      <c r="G39" s="705"/>
      <c r="H39" s="705"/>
      <c r="I39" s="705"/>
      <c r="J39" s="705"/>
      <c r="K39" s="705"/>
      <c r="L39" s="705"/>
      <c r="M39" s="705"/>
      <c r="N39" s="705"/>
      <c r="O39" s="705"/>
      <c r="P39" s="705"/>
    </row>
    <row r="40" spans="1:16" s="49" customFormat="1" ht="13.5" thickBot="1" x14ac:dyDescent="0.25">
      <c r="A40" s="707" t="s">
        <v>951</v>
      </c>
      <c r="B40" s="707"/>
      <c r="C40" s="707"/>
      <c r="D40" s="707"/>
      <c r="E40" s="708"/>
      <c r="F40" s="708"/>
      <c r="G40" s="708"/>
      <c r="H40" s="703"/>
      <c r="I40" s="708"/>
      <c r="J40" s="708"/>
      <c r="K40" s="708"/>
      <c r="L40" s="708"/>
      <c r="M40" s="708"/>
      <c r="N40" s="708"/>
      <c r="O40" s="708"/>
      <c r="P40" s="708"/>
    </row>
    <row r="41" spans="1:16" x14ac:dyDescent="0.2">
      <c r="A41" s="1277" t="s">
        <v>1033</v>
      </c>
      <c r="B41" s="1278"/>
      <c r="C41" s="50"/>
      <c r="D41" s="51"/>
      <c r="E41" s="52"/>
      <c r="F41" s="52"/>
      <c r="G41" s="52"/>
      <c r="H41" s="52"/>
      <c r="I41" s="995" t="s">
        <v>1528</v>
      </c>
      <c r="J41" s="995" t="s">
        <v>1529</v>
      </c>
      <c r="K41" s="996" t="s">
        <v>1530</v>
      </c>
      <c r="L41" s="705"/>
      <c r="M41" s="705"/>
      <c r="N41" s="705"/>
      <c r="O41" s="705"/>
      <c r="P41" s="705"/>
    </row>
    <row r="42" spans="1:16" ht="13.5" thickBot="1" x14ac:dyDescent="0.25">
      <c r="A42" s="1279" t="s">
        <v>1034</v>
      </c>
      <c r="B42" s="1280"/>
      <c r="C42" s="54"/>
      <c r="D42" s="55"/>
      <c r="E42" s="56"/>
      <c r="F42" s="56"/>
      <c r="G42" s="56"/>
      <c r="H42" s="56"/>
      <c r="I42" s="56" t="s">
        <v>658</v>
      </c>
      <c r="J42" s="56" t="s">
        <v>657</v>
      </c>
      <c r="K42" s="57" t="s">
        <v>297</v>
      </c>
      <c r="L42" s="705"/>
      <c r="M42" s="705"/>
      <c r="N42" s="705"/>
      <c r="O42" s="705"/>
      <c r="P42" s="705"/>
    </row>
    <row r="43" spans="1:16" x14ac:dyDescent="0.2">
      <c r="A43" s="1281" t="s">
        <v>689</v>
      </c>
      <c r="B43" s="1269"/>
      <c r="C43" s="74" t="s">
        <v>699</v>
      </c>
      <c r="D43" s="148" t="s">
        <v>691</v>
      </c>
      <c r="E43" s="103"/>
      <c r="F43" s="103"/>
      <c r="G43" s="103"/>
      <c r="H43" s="103"/>
      <c r="I43" s="103">
        <v>7.1</v>
      </c>
      <c r="J43" s="103">
        <v>10</v>
      </c>
      <c r="K43" s="104">
        <v>12.2</v>
      </c>
      <c r="L43" s="705"/>
      <c r="M43" s="705"/>
      <c r="N43" s="705"/>
      <c r="O43" s="705"/>
      <c r="P43" s="705"/>
    </row>
    <row r="44" spans="1:16" x14ac:dyDescent="0.2">
      <c r="A44" s="1262" t="s">
        <v>700</v>
      </c>
      <c r="B44" s="1263"/>
      <c r="C44" s="67" t="s">
        <v>699</v>
      </c>
      <c r="D44" s="149" t="s">
        <v>691</v>
      </c>
      <c r="E44" s="105"/>
      <c r="F44" s="105"/>
      <c r="G44" s="105"/>
      <c r="H44" s="105"/>
      <c r="I44" s="105">
        <v>8</v>
      </c>
      <c r="J44" s="105">
        <v>11.2</v>
      </c>
      <c r="K44" s="106">
        <v>14.5</v>
      </c>
      <c r="L44" s="705"/>
      <c r="M44" s="705"/>
      <c r="N44" s="705"/>
      <c r="O44" s="705"/>
      <c r="P44" s="705"/>
    </row>
    <row r="45" spans="1:16" x14ac:dyDescent="0.2">
      <c r="A45" s="1262" t="s">
        <v>702</v>
      </c>
      <c r="B45" s="1263"/>
      <c r="C45" s="1263"/>
      <c r="D45" s="149" t="s">
        <v>693</v>
      </c>
      <c r="E45" s="68"/>
      <c r="F45" s="68"/>
      <c r="G45" s="68"/>
      <c r="H45" s="68"/>
      <c r="I45" s="68">
        <f>'Интерактивный прайс-лист'!$F$26*VLOOKUP(I41,last!$B$1:$C$2095,2,0)</f>
        <v>2174</v>
      </c>
      <c r="J45" s="68">
        <f>'Интерактивный прайс-лист'!$F$26*VLOOKUP(J41,last!$B$1:$C$2095,2,0)</f>
        <v>2475</v>
      </c>
      <c r="K45" s="69">
        <f>'Интерактивный прайс-лист'!$F$26*VLOOKUP(K41,last!$B$1:$C$2095,2,0)</f>
        <v>2731</v>
      </c>
      <c r="L45" s="705"/>
      <c r="M45" s="705"/>
      <c r="N45" s="705"/>
      <c r="O45" s="705"/>
      <c r="P45" s="705"/>
    </row>
    <row r="46" spans="1:16" x14ac:dyDescent="0.2">
      <c r="A46" s="1262" t="s">
        <v>703</v>
      </c>
      <c r="B46" s="1263"/>
      <c r="C46" s="1263"/>
      <c r="D46" s="149" t="s">
        <v>693</v>
      </c>
      <c r="E46" s="68"/>
      <c r="F46" s="68"/>
      <c r="G46" s="68"/>
      <c r="H46" s="68"/>
      <c r="I46" s="68">
        <f>'Интерактивный прайс-лист'!$F$26*VLOOKUP(I42,last!$B$1:$C$2095,2,0)</f>
        <v>2445</v>
      </c>
      <c r="J46" s="68">
        <f>'Интерактивный прайс-лист'!$F$26*VLOOKUP(J42,last!$B$1:$C$2095,2,0)</f>
        <v>2838</v>
      </c>
      <c r="K46" s="69">
        <f>'Интерактивный прайс-лист'!$F$26*VLOOKUP(K42,last!$B$1:$C$2095,2,0)</f>
        <v>3131</v>
      </c>
      <c r="L46" s="705"/>
      <c r="M46" s="705"/>
      <c r="N46" s="705"/>
      <c r="O46" s="705"/>
      <c r="P46" s="705"/>
    </row>
    <row r="47" spans="1:16" ht="13.5" thickBot="1" x14ac:dyDescent="0.25">
      <c r="A47" s="1370" t="s">
        <v>715</v>
      </c>
      <c r="B47" s="1371"/>
      <c r="C47" s="1371"/>
      <c r="D47" s="135" t="s">
        <v>693</v>
      </c>
      <c r="E47" s="71"/>
      <c r="F47" s="71"/>
      <c r="G47" s="71"/>
      <c r="H47" s="71"/>
      <c r="I47" s="71">
        <f>SUM(I45:I46)</f>
        <v>4619</v>
      </c>
      <c r="J47" s="71">
        <f>SUM(J45:J46)</f>
        <v>5313</v>
      </c>
      <c r="K47" s="72">
        <f>SUM(K45:K46)</f>
        <v>5862</v>
      </c>
      <c r="L47" s="705"/>
      <c r="M47" s="705"/>
      <c r="N47" s="705"/>
      <c r="O47" s="705"/>
      <c r="P47" s="705"/>
    </row>
    <row r="48" spans="1:16" x14ac:dyDescent="0.2">
      <c r="A48" s="764"/>
      <c r="B48" s="764"/>
      <c r="C48" s="764"/>
      <c r="D48" s="766"/>
      <c r="E48" s="706"/>
      <c r="F48" s="706"/>
      <c r="G48" s="706"/>
      <c r="H48" s="706"/>
      <c r="I48" s="711"/>
      <c r="J48" s="706"/>
      <c r="K48" s="711"/>
      <c r="L48" s="705"/>
      <c r="M48" s="705"/>
      <c r="N48" s="705"/>
      <c r="O48" s="705"/>
      <c r="P48" s="705"/>
    </row>
    <row r="49" spans="1:16" ht="13.5" thickBot="1" x14ac:dyDescent="0.25">
      <c r="A49" s="1391" t="s">
        <v>1087</v>
      </c>
      <c r="B49" s="1392"/>
      <c r="C49" s="1392"/>
      <c r="D49" s="1393"/>
      <c r="E49" s="718"/>
      <c r="F49" s="718"/>
      <c r="G49" s="718"/>
      <c r="H49" s="718"/>
      <c r="I49" s="718"/>
      <c r="J49" s="718"/>
      <c r="K49" s="718"/>
      <c r="L49" s="705"/>
      <c r="M49" s="705"/>
      <c r="N49" s="705"/>
      <c r="O49" s="705"/>
      <c r="P49" s="705"/>
    </row>
    <row r="50" spans="1:16" x14ac:dyDescent="0.2">
      <c r="A50" s="1270" t="s">
        <v>705</v>
      </c>
      <c r="B50" s="1268" t="s">
        <v>706</v>
      </c>
      <c r="C50" s="161" t="s">
        <v>139</v>
      </c>
      <c r="D50" s="456" t="s">
        <v>693</v>
      </c>
      <c r="E50" s="688"/>
      <c r="F50" s="689"/>
      <c r="G50" s="689"/>
      <c r="H50" s="689"/>
      <c r="I50" s="1290">
        <f>'Интерактивный прайс-лист'!$F$26*VLOOKUP(C50,last!$B$1:$C$1706,2,0)</f>
        <v>94</v>
      </c>
      <c r="J50" s="1386"/>
      <c r="K50" s="1291"/>
      <c r="L50" s="705"/>
      <c r="M50" s="705"/>
      <c r="N50" s="705"/>
      <c r="O50" s="705"/>
      <c r="P50" s="705"/>
    </row>
    <row r="51" spans="1:16" x14ac:dyDescent="0.2">
      <c r="A51" s="1281"/>
      <c r="B51" s="1269"/>
      <c r="C51" s="139" t="s">
        <v>1524</v>
      </c>
      <c r="D51" s="88" t="s">
        <v>693</v>
      </c>
      <c r="E51" s="690"/>
      <c r="F51" s="691"/>
      <c r="G51" s="691"/>
      <c r="H51" s="691"/>
      <c r="I51" s="1292">
        <f>'Интерактивный прайс-лист'!$F$26*VLOOKUP(C51,last!$B$1:$C$1706,2,0)</f>
        <v>267</v>
      </c>
      <c r="J51" s="1395"/>
      <c r="K51" s="1293"/>
      <c r="L51" s="705"/>
      <c r="M51" s="705"/>
      <c r="N51" s="705"/>
      <c r="O51" s="705"/>
      <c r="P51" s="705"/>
    </row>
    <row r="52" spans="1:16" x14ac:dyDescent="0.2">
      <c r="A52" s="1402" t="s">
        <v>714</v>
      </c>
      <c r="B52" s="1403"/>
      <c r="C52" s="1403"/>
      <c r="D52" s="1404"/>
      <c r="E52" s="741"/>
      <c r="F52" s="742"/>
      <c r="G52" s="742"/>
      <c r="H52" s="719"/>
      <c r="I52" s="719" t="s">
        <v>170</v>
      </c>
      <c r="J52" s="140" t="s">
        <v>167</v>
      </c>
      <c r="K52" s="141" t="s">
        <v>167</v>
      </c>
      <c r="L52" s="705"/>
      <c r="M52" s="705"/>
      <c r="N52" s="705"/>
      <c r="O52" s="705"/>
      <c r="P52" s="705"/>
    </row>
    <row r="53" spans="1:16" ht="13.5" thickBot="1" x14ac:dyDescent="0.25">
      <c r="A53" s="1370" t="s">
        <v>716</v>
      </c>
      <c r="B53" s="1371"/>
      <c r="C53" s="82" t="s">
        <v>717</v>
      </c>
      <c r="D53" s="135" t="s">
        <v>693</v>
      </c>
      <c r="E53" s="743"/>
      <c r="F53" s="744"/>
      <c r="G53" s="744"/>
      <c r="H53" s="145"/>
      <c r="I53" s="145">
        <f>'Интерактивный прайс-лист'!$F$26*VLOOKUP(I52,last!$B$1:$C$1706,2,0)</f>
        <v>321</v>
      </c>
      <c r="J53" s="71">
        <f>'Интерактивный прайс-лист'!$F$26*VLOOKUP(J52,last!$B$1:$C$1706,2,0)</f>
        <v>398</v>
      </c>
      <c r="K53" s="72">
        <f>'Интерактивный прайс-лист'!$F$26*VLOOKUP(K52,last!$B$1:$C$1706,2,0)</f>
        <v>398</v>
      </c>
      <c r="L53" s="705"/>
      <c r="M53" s="705"/>
      <c r="N53" s="705"/>
      <c r="O53" s="705"/>
      <c r="P53" s="705"/>
    </row>
    <row r="54" spans="1:16" x14ac:dyDescent="0.2">
      <c r="A54" s="705"/>
      <c r="B54" s="705"/>
      <c r="C54" s="766"/>
      <c r="D54" s="706"/>
      <c r="E54" s="706"/>
      <c r="F54" s="706"/>
      <c r="G54" s="705"/>
      <c r="H54" s="703"/>
      <c r="I54" s="705"/>
      <c r="J54" s="705"/>
      <c r="K54" s="705"/>
      <c r="L54" s="705"/>
      <c r="M54" s="705"/>
      <c r="N54" s="705"/>
      <c r="O54" s="705"/>
      <c r="P54" s="705"/>
    </row>
    <row r="55" spans="1:16" x14ac:dyDescent="0.2">
      <c r="A55" s="705"/>
      <c r="B55" s="705"/>
      <c r="C55" s="766"/>
      <c r="D55" s="706"/>
      <c r="E55" s="706"/>
      <c r="F55" s="706"/>
      <c r="G55" s="705"/>
      <c r="H55" s="705"/>
      <c r="I55" s="705"/>
      <c r="J55" s="705"/>
      <c r="K55" s="705"/>
      <c r="L55" s="705"/>
      <c r="M55" s="705"/>
      <c r="N55" s="705"/>
      <c r="O55" s="705"/>
      <c r="P55" s="705"/>
    </row>
    <row r="56" spans="1:16" s="49" customFormat="1" ht="13.5" thickBot="1" x14ac:dyDescent="0.25">
      <c r="A56" s="707" t="s">
        <v>951</v>
      </c>
      <c r="B56" s="707"/>
      <c r="C56" s="707"/>
      <c r="D56" s="707"/>
      <c r="E56" s="708"/>
      <c r="F56" s="708"/>
      <c r="G56" s="708"/>
      <c r="H56" s="703"/>
      <c r="I56" s="708"/>
      <c r="J56" s="708"/>
      <c r="K56" s="708"/>
      <c r="L56" s="708"/>
      <c r="M56" s="708"/>
      <c r="N56" s="708"/>
      <c r="O56" s="708"/>
      <c r="P56" s="708"/>
    </row>
    <row r="57" spans="1:16" x14ac:dyDescent="0.2">
      <c r="A57" s="1409" t="s">
        <v>1033</v>
      </c>
      <c r="B57" s="1410"/>
      <c r="C57" s="726"/>
      <c r="D57" s="727"/>
      <c r="E57" s="83"/>
      <c r="F57" s="83"/>
      <c r="G57" s="83"/>
      <c r="H57" s="83"/>
      <c r="I57" s="1063" t="s">
        <v>1528</v>
      </c>
      <c r="J57" s="1063" t="s">
        <v>1529</v>
      </c>
      <c r="K57" s="1064" t="s">
        <v>1530</v>
      </c>
      <c r="L57" s="705"/>
      <c r="M57" s="705"/>
      <c r="N57" s="705"/>
      <c r="O57" s="705"/>
      <c r="P57" s="705"/>
    </row>
    <row r="58" spans="1:16" ht="13.5" thickBot="1" x14ac:dyDescent="0.25">
      <c r="A58" s="1411" t="s">
        <v>1034</v>
      </c>
      <c r="B58" s="1412"/>
      <c r="C58" s="728"/>
      <c r="D58" s="729"/>
      <c r="E58" s="86"/>
      <c r="F58" s="86"/>
      <c r="G58" s="86"/>
      <c r="H58" s="86"/>
      <c r="I58" s="86" t="s">
        <v>660</v>
      </c>
      <c r="J58" s="86" t="s">
        <v>659</v>
      </c>
      <c r="K58" s="87" t="s">
        <v>302</v>
      </c>
      <c r="L58" s="705"/>
      <c r="M58" s="705"/>
      <c r="N58" s="705"/>
      <c r="O58" s="705"/>
      <c r="P58" s="705"/>
    </row>
    <row r="59" spans="1:16" x14ac:dyDescent="0.2">
      <c r="A59" s="1281" t="s">
        <v>689</v>
      </c>
      <c r="B59" s="1269"/>
      <c r="C59" s="74" t="s">
        <v>699</v>
      </c>
      <c r="D59" s="148" t="s">
        <v>691</v>
      </c>
      <c r="E59" s="103"/>
      <c r="F59" s="103"/>
      <c r="G59" s="103"/>
      <c r="H59" s="103"/>
      <c r="I59" s="103">
        <v>7.1</v>
      </c>
      <c r="J59" s="103">
        <v>10</v>
      </c>
      <c r="K59" s="104">
        <v>12.2</v>
      </c>
      <c r="L59" s="705"/>
      <c r="M59" s="705"/>
      <c r="N59" s="705"/>
      <c r="O59" s="705"/>
      <c r="P59" s="705"/>
    </row>
    <row r="60" spans="1:16" x14ac:dyDescent="0.2">
      <c r="A60" s="1262" t="s">
        <v>700</v>
      </c>
      <c r="B60" s="1263"/>
      <c r="C60" s="67" t="s">
        <v>699</v>
      </c>
      <c r="D60" s="149" t="s">
        <v>691</v>
      </c>
      <c r="E60" s="64"/>
      <c r="F60" s="64"/>
      <c r="G60" s="64"/>
      <c r="H60" s="64"/>
      <c r="I60" s="64" t="s">
        <v>701</v>
      </c>
      <c r="J60" s="64" t="s">
        <v>701</v>
      </c>
      <c r="K60" s="65" t="s">
        <v>701</v>
      </c>
      <c r="L60" s="705"/>
      <c r="M60" s="705"/>
      <c r="N60" s="705"/>
      <c r="O60" s="705"/>
      <c r="P60" s="705"/>
    </row>
    <row r="61" spans="1:16" x14ac:dyDescent="0.2">
      <c r="A61" s="1262" t="s">
        <v>702</v>
      </c>
      <c r="B61" s="1263"/>
      <c r="C61" s="1263"/>
      <c r="D61" s="149" t="s">
        <v>693</v>
      </c>
      <c r="E61" s="68"/>
      <c r="F61" s="68"/>
      <c r="G61" s="68"/>
      <c r="H61" s="68"/>
      <c r="I61" s="68">
        <f>'Интерактивный прайс-лист'!$F$26*VLOOKUP(I57,last!$B$1:$C$2095,2,0)</f>
        <v>2174</v>
      </c>
      <c r="J61" s="68">
        <f>'Интерактивный прайс-лист'!$F$26*VLOOKUP(J57,last!$B$1:$C$2095,2,0)</f>
        <v>2475</v>
      </c>
      <c r="K61" s="69">
        <f>'Интерактивный прайс-лист'!$F$26*VLOOKUP(K57,last!$B$1:$C$2095,2,0)</f>
        <v>2731</v>
      </c>
      <c r="L61" s="705"/>
      <c r="M61" s="705"/>
      <c r="N61" s="705"/>
      <c r="O61" s="705"/>
      <c r="P61" s="705"/>
    </row>
    <row r="62" spans="1:16" x14ac:dyDescent="0.2">
      <c r="A62" s="1262" t="s">
        <v>703</v>
      </c>
      <c r="B62" s="1263"/>
      <c r="C62" s="1263"/>
      <c r="D62" s="149" t="s">
        <v>693</v>
      </c>
      <c r="E62" s="68"/>
      <c r="F62" s="68"/>
      <c r="G62" s="68"/>
      <c r="H62" s="68"/>
      <c r="I62" s="68">
        <f>'Интерактивный прайс-лист'!$F$26*VLOOKUP(I58,last!$B$1:$C$2095,2,0)</f>
        <v>2154</v>
      </c>
      <c r="J62" s="68">
        <f>'Интерактивный прайс-лист'!$F$26*VLOOKUP(J58,last!$B$1:$C$2095,2,0)</f>
        <v>2543</v>
      </c>
      <c r="K62" s="69">
        <f>'Интерактивный прайс-лист'!$F$26*VLOOKUP(K58,last!$B$1:$C$2095,2,0)</f>
        <v>2837</v>
      </c>
      <c r="L62" s="705"/>
      <c r="M62" s="705"/>
      <c r="N62" s="705"/>
      <c r="O62" s="705"/>
      <c r="P62" s="705"/>
    </row>
    <row r="63" spans="1:16" ht="13.5" thickBot="1" x14ac:dyDescent="0.25">
      <c r="A63" s="1370" t="s">
        <v>715</v>
      </c>
      <c r="B63" s="1371"/>
      <c r="C63" s="1371"/>
      <c r="D63" s="135" t="s">
        <v>693</v>
      </c>
      <c r="E63" s="71"/>
      <c r="F63" s="71"/>
      <c r="G63" s="71"/>
      <c r="H63" s="71"/>
      <c r="I63" s="71">
        <f>SUM(I61:I62)</f>
        <v>4328</v>
      </c>
      <c r="J63" s="71">
        <f>SUM(J61:J62)</f>
        <v>5018</v>
      </c>
      <c r="K63" s="72">
        <f>SUM(K61:K62)</f>
        <v>5568</v>
      </c>
      <c r="L63" s="705"/>
      <c r="M63" s="705"/>
      <c r="N63" s="705"/>
      <c r="O63" s="705"/>
      <c r="P63" s="705"/>
    </row>
    <row r="64" spans="1:16" x14ac:dyDescent="0.2">
      <c r="A64" s="764"/>
      <c r="B64" s="764"/>
      <c r="C64" s="764"/>
      <c r="D64" s="766"/>
      <c r="E64" s="706"/>
      <c r="F64" s="706"/>
      <c r="G64" s="706"/>
      <c r="H64" s="706"/>
      <c r="I64" s="706"/>
      <c r="J64" s="705"/>
      <c r="K64" s="705"/>
      <c r="L64" s="705"/>
      <c r="M64" s="705"/>
      <c r="N64" s="705"/>
      <c r="O64" s="705"/>
      <c r="P64" s="705"/>
    </row>
    <row r="65" spans="1:16" ht="13.5" thickBot="1" x14ac:dyDescent="0.25">
      <c r="A65" s="1391" t="s">
        <v>1087</v>
      </c>
      <c r="B65" s="1392"/>
      <c r="C65" s="1392"/>
      <c r="D65" s="1393"/>
      <c r="E65" s="718"/>
      <c r="F65" s="718"/>
      <c r="G65" s="718"/>
      <c r="H65" s="718"/>
      <c r="I65" s="718"/>
      <c r="J65" s="718"/>
      <c r="K65" s="718"/>
      <c r="L65" s="705"/>
      <c r="M65" s="705"/>
      <c r="N65" s="705"/>
      <c r="O65" s="705"/>
      <c r="P65" s="705"/>
    </row>
    <row r="66" spans="1:16" x14ac:dyDescent="0.2">
      <c r="A66" s="1270" t="s">
        <v>705</v>
      </c>
      <c r="B66" s="1268" t="s">
        <v>706</v>
      </c>
      <c r="C66" s="161" t="s">
        <v>139</v>
      </c>
      <c r="D66" s="456" t="s">
        <v>693</v>
      </c>
      <c r="E66" s="689"/>
      <c r="F66" s="689"/>
      <c r="G66" s="689"/>
      <c r="H66" s="689"/>
      <c r="I66" s="1290">
        <f>'Интерактивный прайс-лист'!$F$26*VLOOKUP(C66,last!$B$1:$C$1706,2,0)</f>
        <v>94</v>
      </c>
      <c r="J66" s="1386"/>
      <c r="K66" s="1291"/>
      <c r="L66" s="705"/>
      <c r="M66" s="705"/>
      <c r="N66" s="705"/>
      <c r="O66" s="705"/>
      <c r="P66" s="705"/>
    </row>
    <row r="67" spans="1:16" x14ac:dyDescent="0.2">
      <c r="A67" s="1281"/>
      <c r="B67" s="1269"/>
      <c r="C67" s="139" t="s">
        <v>1524</v>
      </c>
      <c r="D67" s="88" t="s">
        <v>693</v>
      </c>
      <c r="E67" s="691"/>
      <c r="F67" s="691"/>
      <c r="G67" s="691"/>
      <c r="H67" s="691"/>
      <c r="I67" s="1292">
        <f>'Интерактивный прайс-лист'!$F$26*VLOOKUP(C67,last!$B$1:$C$1706,2,0)</f>
        <v>267</v>
      </c>
      <c r="J67" s="1395"/>
      <c r="K67" s="1293"/>
      <c r="L67" s="705"/>
      <c r="M67" s="705"/>
      <c r="N67" s="705"/>
      <c r="O67" s="705"/>
      <c r="P67" s="705"/>
    </row>
    <row r="68" spans="1:16" x14ac:dyDescent="0.2">
      <c r="A68" s="1402" t="s">
        <v>714</v>
      </c>
      <c r="B68" s="1403"/>
      <c r="C68" s="1403"/>
      <c r="D68" s="1404"/>
      <c r="E68" s="140"/>
      <c r="F68" s="140"/>
      <c r="G68" s="140"/>
      <c r="H68" s="140"/>
      <c r="I68" s="140" t="s">
        <v>170</v>
      </c>
      <c r="J68" s="140" t="s">
        <v>167</v>
      </c>
      <c r="K68" s="141" t="s">
        <v>167</v>
      </c>
      <c r="L68" s="705"/>
      <c r="M68" s="705"/>
      <c r="N68" s="705"/>
      <c r="O68" s="705"/>
      <c r="P68" s="705"/>
    </row>
    <row r="69" spans="1:16" ht="13.5" thickBot="1" x14ac:dyDescent="0.25">
      <c r="A69" s="1370" t="s">
        <v>716</v>
      </c>
      <c r="B69" s="1371"/>
      <c r="C69" s="82" t="s">
        <v>717</v>
      </c>
      <c r="D69" s="135" t="s">
        <v>693</v>
      </c>
      <c r="E69" s="71"/>
      <c r="F69" s="71"/>
      <c r="G69" s="71"/>
      <c r="H69" s="71"/>
      <c r="I69" s="71">
        <f>'Интерактивный прайс-лист'!$F$26*VLOOKUP(I68,last!$B$1:$C$1706,2,0)</f>
        <v>321</v>
      </c>
      <c r="J69" s="71">
        <f>'Интерактивный прайс-лист'!$F$26*VLOOKUP(J68,last!$B$1:$C$1706,2,0)</f>
        <v>398</v>
      </c>
      <c r="K69" s="72">
        <f>'Интерактивный прайс-лист'!$F$26*VLOOKUP(K68,last!$B$1:$C$1706,2,0)</f>
        <v>398</v>
      </c>
      <c r="L69" s="705"/>
      <c r="M69" s="705"/>
      <c r="N69" s="705"/>
      <c r="O69" s="705"/>
      <c r="P69" s="705"/>
    </row>
    <row r="70" spans="1:16" x14ac:dyDescent="0.2">
      <c r="A70" s="705"/>
      <c r="B70" s="705"/>
      <c r="C70" s="766"/>
      <c r="D70" s="706"/>
      <c r="E70" s="706"/>
      <c r="F70" s="706"/>
      <c r="G70" s="705"/>
      <c r="H70" s="703"/>
      <c r="I70" s="705"/>
      <c r="J70" s="705"/>
      <c r="K70" s="705"/>
      <c r="L70" s="705"/>
      <c r="M70" s="705"/>
      <c r="N70" s="705"/>
      <c r="O70" s="705"/>
      <c r="P70" s="705"/>
    </row>
    <row r="71" spans="1:16" x14ac:dyDescent="0.2">
      <c r="A71" s="705"/>
      <c r="B71" s="705"/>
      <c r="C71" s="766"/>
      <c r="D71" s="706"/>
      <c r="E71" s="706"/>
      <c r="F71" s="706"/>
      <c r="G71" s="705"/>
      <c r="H71" s="705"/>
      <c r="I71" s="705"/>
      <c r="J71" s="705"/>
      <c r="K71" s="705"/>
      <c r="L71" s="705"/>
      <c r="M71" s="705"/>
      <c r="N71" s="705"/>
      <c r="O71" s="705"/>
      <c r="P71" s="705"/>
    </row>
    <row r="72" spans="1:16" s="49" customFormat="1" ht="13.5" thickBot="1" x14ac:dyDescent="0.25">
      <c r="A72" s="707" t="s">
        <v>951</v>
      </c>
      <c r="B72" s="707"/>
      <c r="C72" s="707"/>
      <c r="D72" s="707" t="s">
        <v>950</v>
      </c>
      <c r="E72" s="708"/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</row>
    <row r="73" spans="1:16" x14ac:dyDescent="0.2">
      <c r="A73" s="1277" t="s">
        <v>1033</v>
      </c>
      <c r="B73" s="1278"/>
      <c r="C73" s="50"/>
      <c r="D73" s="51"/>
      <c r="E73" s="52"/>
      <c r="F73" s="52"/>
      <c r="G73" s="52"/>
      <c r="H73" s="52"/>
      <c r="I73" s="995" t="s">
        <v>1528</v>
      </c>
      <c r="J73" s="995" t="s">
        <v>1529</v>
      </c>
      <c r="K73" s="995" t="s">
        <v>1530</v>
      </c>
      <c r="L73" s="996" t="s">
        <v>1531</v>
      </c>
      <c r="M73" s="1066"/>
      <c r="N73" s="705"/>
      <c r="O73" s="705"/>
      <c r="P73" s="705"/>
    </row>
    <row r="74" spans="1:16" ht="13.5" thickBot="1" x14ac:dyDescent="0.25">
      <c r="A74" s="1279" t="s">
        <v>1034</v>
      </c>
      <c r="B74" s="1280"/>
      <c r="C74" s="54"/>
      <c r="D74" s="55"/>
      <c r="E74" s="56"/>
      <c r="F74" s="56"/>
      <c r="G74" s="56"/>
      <c r="H74" s="56"/>
      <c r="I74" s="421" t="s">
        <v>1517</v>
      </c>
      <c r="J74" s="56" t="s">
        <v>1518</v>
      </c>
      <c r="K74" s="56" t="s">
        <v>1532</v>
      </c>
      <c r="L74" s="57" t="s">
        <v>1533</v>
      </c>
      <c r="M74" s="1067"/>
      <c r="N74" s="705"/>
      <c r="O74" s="705"/>
      <c r="P74" s="705"/>
    </row>
    <row r="75" spans="1:16" x14ac:dyDescent="0.2">
      <c r="A75" s="1281" t="s">
        <v>689</v>
      </c>
      <c r="B75" s="1269"/>
      <c r="C75" s="74" t="s">
        <v>699</v>
      </c>
      <c r="D75" s="148" t="s">
        <v>691</v>
      </c>
      <c r="E75" s="103"/>
      <c r="F75" s="103"/>
      <c r="G75" s="103"/>
      <c r="H75" s="103"/>
      <c r="I75" s="103">
        <v>6.8</v>
      </c>
      <c r="J75" s="103">
        <v>9.5</v>
      </c>
      <c r="K75" s="103">
        <v>12</v>
      </c>
      <c r="L75" s="104">
        <v>13.4</v>
      </c>
      <c r="M75" s="1068"/>
      <c r="N75" s="705"/>
      <c r="O75" s="705"/>
      <c r="P75" s="705"/>
    </row>
    <row r="76" spans="1:16" x14ac:dyDescent="0.2">
      <c r="A76" s="1262" t="s">
        <v>700</v>
      </c>
      <c r="B76" s="1263"/>
      <c r="C76" s="67" t="s">
        <v>699</v>
      </c>
      <c r="D76" s="149" t="s">
        <v>691</v>
      </c>
      <c r="E76" s="105"/>
      <c r="F76" s="105"/>
      <c r="G76" s="105"/>
      <c r="H76" s="105"/>
      <c r="I76" s="105">
        <v>7.5</v>
      </c>
      <c r="J76" s="105">
        <v>10.8</v>
      </c>
      <c r="K76" s="105">
        <v>13.5</v>
      </c>
      <c r="L76" s="106">
        <v>15.5</v>
      </c>
      <c r="M76" s="1068"/>
      <c r="N76" s="705"/>
      <c r="O76" s="705"/>
      <c r="P76" s="705"/>
    </row>
    <row r="77" spans="1:16" x14ac:dyDescent="0.2">
      <c r="A77" s="1262" t="s">
        <v>702</v>
      </c>
      <c r="B77" s="1263"/>
      <c r="C77" s="1263"/>
      <c r="D77" s="149" t="s">
        <v>693</v>
      </c>
      <c r="E77" s="68"/>
      <c r="F77" s="68"/>
      <c r="G77" s="68"/>
      <c r="H77" s="68"/>
      <c r="I77" s="68">
        <f>'Интерактивный прайс-лист'!$F$26*VLOOKUP(I73,last!$B$1:$C$2095,2,0)</f>
        <v>2174</v>
      </c>
      <c r="J77" s="68">
        <f>'Интерактивный прайс-лист'!$F$26*VLOOKUP(J73,last!$B$1:$C$2095,2,0)</f>
        <v>2475</v>
      </c>
      <c r="K77" s="68">
        <f>'Интерактивный прайс-лист'!$F$26*VLOOKUP(K73,last!$B$1:$C$2095,2,0)</f>
        <v>2731</v>
      </c>
      <c r="L77" s="69">
        <f>'Интерактивный прайс-лист'!$F$26*VLOOKUP(L73,last!$B$1:$C$2095,2,0)</f>
        <v>3140</v>
      </c>
      <c r="M77" s="1069"/>
      <c r="N77" s="705"/>
      <c r="O77" s="705"/>
      <c r="P77" s="705"/>
    </row>
    <row r="78" spans="1:16" x14ac:dyDescent="0.2">
      <c r="A78" s="1262" t="s">
        <v>703</v>
      </c>
      <c r="B78" s="1263"/>
      <c r="C78" s="1263"/>
      <c r="D78" s="149" t="s">
        <v>693</v>
      </c>
      <c r="E78" s="68"/>
      <c r="F78" s="68"/>
      <c r="G78" s="68"/>
      <c r="H78" s="68"/>
      <c r="I78" s="68">
        <f>'Интерактивный прайс-лист'!$F$26*VLOOKUP(I74,last!$B$1:$C$2095,2,0)</f>
        <v>3891</v>
      </c>
      <c r="J78" s="68">
        <f>'Интерактивный прайс-лист'!$F$26*VLOOKUP(J74,last!$B$1:$C$2095,2,0)</f>
        <v>4443</v>
      </c>
      <c r="K78" s="68">
        <f>'Интерактивный прайс-лист'!$F$26*VLOOKUP(K74,last!$B$1:$C$2095,2,0)</f>
        <v>5001</v>
      </c>
      <c r="L78" s="69">
        <f>'Интерактивный прайс-лист'!$F$26*VLOOKUP(L74,last!$B$1:$C$2095,2,0)</f>
        <v>5605</v>
      </c>
      <c r="M78" s="1069"/>
      <c r="N78" s="705"/>
      <c r="O78" s="705"/>
      <c r="P78" s="705"/>
    </row>
    <row r="79" spans="1:16" ht="13.5" thickBot="1" x14ac:dyDescent="0.25">
      <c r="A79" s="1370" t="s">
        <v>715</v>
      </c>
      <c r="B79" s="1371"/>
      <c r="C79" s="1371"/>
      <c r="D79" s="135" t="s">
        <v>693</v>
      </c>
      <c r="E79" s="71"/>
      <c r="F79" s="71"/>
      <c r="G79" s="71"/>
      <c r="H79" s="71"/>
      <c r="I79" s="71">
        <f>SUM(I77:I78)</f>
        <v>6065</v>
      </c>
      <c r="J79" s="71">
        <f>SUM(J77:J78)</f>
        <v>6918</v>
      </c>
      <c r="K79" s="71">
        <f>SUM(K77:K78)</f>
        <v>7732</v>
      </c>
      <c r="L79" s="72">
        <f>SUM(L77:L78)</f>
        <v>8745</v>
      </c>
      <c r="M79" s="1069"/>
      <c r="N79" s="705"/>
      <c r="O79" s="705"/>
      <c r="P79" s="705"/>
    </row>
    <row r="80" spans="1:16" x14ac:dyDescent="0.2">
      <c r="A80" s="764"/>
      <c r="B80" s="764"/>
      <c r="C80" s="764"/>
      <c r="D80" s="766"/>
      <c r="E80" s="706"/>
      <c r="F80" s="706"/>
      <c r="G80" s="706"/>
      <c r="H80" s="706"/>
      <c r="I80" s="711"/>
      <c r="J80" s="706"/>
      <c r="K80" s="711"/>
      <c r="L80" s="705"/>
      <c r="M80" s="705"/>
      <c r="N80" s="705"/>
      <c r="O80" s="705"/>
      <c r="P80" s="705"/>
    </row>
    <row r="81" spans="1:16" ht="13.5" thickBot="1" x14ac:dyDescent="0.25">
      <c r="A81" s="1391" t="s">
        <v>1087</v>
      </c>
      <c r="B81" s="1392"/>
      <c r="C81" s="1392"/>
      <c r="D81" s="1393"/>
      <c r="E81" s="718"/>
      <c r="F81" s="718"/>
      <c r="G81" s="718"/>
      <c r="H81" s="718"/>
      <c r="I81" s="718"/>
      <c r="J81" s="718"/>
      <c r="K81" s="718"/>
      <c r="L81" s="718"/>
      <c r="M81" s="705"/>
      <c r="N81" s="705"/>
      <c r="O81" s="705"/>
      <c r="P81" s="705"/>
    </row>
    <row r="82" spans="1:16" x14ac:dyDescent="0.2">
      <c r="A82" s="1270" t="s">
        <v>705</v>
      </c>
      <c r="B82" s="1268" t="s">
        <v>706</v>
      </c>
      <c r="C82" s="161" t="s">
        <v>139</v>
      </c>
      <c r="D82" s="162" t="s">
        <v>693</v>
      </c>
      <c r="E82" s="689"/>
      <c r="F82" s="689"/>
      <c r="G82" s="689"/>
      <c r="H82" s="689"/>
      <c r="I82" s="1380">
        <f>'Интерактивный прайс-лист'!$F$26*VLOOKUP(C82,last!$B$1:$C$1706,2,0)</f>
        <v>94</v>
      </c>
      <c r="J82" s="1380" t="e">
        <f>'Интерактивный прайс-лист'!$F$26*VLOOKUP(J78,last!$B$1:$C$1706,2,0)</f>
        <v>#N/A</v>
      </c>
      <c r="K82" s="1380" t="e">
        <f>'Интерактивный прайс-лист'!$F$26*VLOOKUP(K78,last!$B$1:$C$1706,2,0)</f>
        <v>#N/A</v>
      </c>
      <c r="L82" s="1381" t="e">
        <f>'Интерактивный прайс-лист'!$F$26*VLOOKUP(L78,last!$B$1:$C$1706,2,0)</f>
        <v>#N/A</v>
      </c>
      <c r="M82" s="772"/>
      <c r="N82" s="705"/>
      <c r="O82" s="705"/>
      <c r="P82" s="705"/>
    </row>
    <row r="83" spans="1:16" x14ac:dyDescent="0.2">
      <c r="A83" s="1281"/>
      <c r="B83" s="1269"/>
      <c r="C83" s="139" t="s">
        <v>1524</v>
      </c>
      <c r="D83" s="88" t="s">
        <v>693</v>
      </c>
      <c r="E83" s="691"/>
      <c r="F83" s="691"/>
      <c r="G83" s="691"/>
      <c r="H83" s="691"/>
      <c r="I83" s="1382">
        <f>'Интерактивный прайс-лист'!$F$26*VLOOKUP(C83,last!$B$1:$C$1706,2,0)</f>
        <v>267</v>
      </c>
      <c r="J83" s="1382" t="e">
        <f>'Интерактивный прайс-лист'!$F$26*VLOOKUP(J79,last!$B$1:$C$1706,2,0)</f>
        <v>#N/A</v>
      </c>
      <c r="K83" s="1382" t="e">
        <f>'Интерактивный прайс-лист'!$F$26*VLOOKUP(K79,last!$B$1:$C$1706,2,0)</f>
        <v>#N/A</v>
      </c>
      <c r="L83" s="1383" t="e">
        <f>'Интерактивный прайс-лист'!$F$26*VLOOKUP(L79,last!$B$1:$C$1706,2,0)</f>
        <v>#N/A</v>
      </c>
      <c r="M83" s="772"/>
      <c r="N83" s="705"/>
      <c r="O83" s="705"/>
      <c r="P83" s="705"/>
    </row>
    <row r="84" spans="1:16" x14ac:dyDescent="0.2">
      <c r="A84" s="1384" t="s">
        <v>714</v>
      </c>
      <c r="B84" s="1385"/>
      <c r="C84" s="1385"/>
      <c r="D84" s="1394"/>
      <c r="E84" s="719"/>
      <c r="F84" s="719"/>
      <c r="G84" s="719"/>
      <c r="H84" s="719"/>
      <c r="I84" s="140" t="s">
        <v>170</v>
      </c>
      <c r="J84" s="140" t="s">
        <v>167</v>
      </c>
      <c r="K84" s="140" t="s">
        <v>167</v>
      </c>
      <c r="L84" s="141" t="s">
        <v>167</v>
      </c>
      <c r="M84" s="1004"/>
      <c r="N84" s="705"/>
      <c r="O84" s="705"/>
      <c r="P84" s="705"/>
    </row>
    <row r="85" spans="1:16" ht="13.5" thickBot="1" x14ac:dyDescent="0.25">
      <c r="A85" s="1370" t="s">
        <v>716</v>
      </c>
      <c r="B85" s="1371"/>
      <c r="C85" s="82" t="s">
        <v>717</v>
      </c>
      <c r="D85" s="135" t="s">
        <v>693</v>
      </c>
      <c r="E85" s="145"/>
      <c r="F85" s="145"/>
      <c r="G85" s="145"/>
      <c r="H85" s="145"/>
      <c r="I85" s="71">
        <f>'Интерактивный прайс-лист'!$F$26*VLOOKUP(I84,last!$B$1:$C$1706,2,0)</f>
        <v>321</v>
      </c>
      <c r="J85" s="71">
        <f>'Интерактивный прайс-лист'!$F$26*VLOOKUP(J84,last!$B$1:$C$1706,2,0)</f>
        <v>398</v>
      </c>
      <c r="K85" s="71">
        <f>'Интерактивный прайс-лист'!$F$26*VLOOKUP(K84,last!$B$1:$C$1706,2,0)</f>
        <v>398</v>
      </c>
      <c r="L85" s="72">
        <f>'Интерактивный прайс-лист'!$F$26*VLOOKUP(L84,last!$B$1:$C$1706,2,0)</f>
        <v>398</v>
      </c>
      <c r="M85" s="1069"/>
      <c r="N85" s="705"/>
      <c r="O85" s="705"/>
      <c r="P85" s="705"/>
    </row>
    <row r="86" spans="1:16" x14ac:dyDescent="0.2">
      <c r="A86" s="705"/>
      <c r="B86" s="705"/>
      <c r="C86" s="766"/>
      <c r="D86" s="706"/>
      <c r="E86" s="706"/>
      <c r="F86" s="706"/>
      <c r="G86" s="705"/>
      <c r="H86" s="705"/>
      <c r="I86" s="705"/>
      <c r="J86" s="705"/>
      <c r="K86" s="705"/>
      <c r="L86" s="705"/>
      <c r="M86" s="705"/>
      <c r="N86" s="705"/>
      <c r="O86" s="705"/>
      <c r="P86" s="705"/>
    </row>
    <row r="87" spans="1:16" x14ac:dyDescent="0.2">
      <c r="A87" s="705"/>
      <c r="B87" s="705"/>
      <c r="C87" s="766"/>
      <c r="D87" s="706"/>
      <c r="E87" s="706"/>
      <c r="F87" s="706"/>
      <c r="G87" s="705"/>
      <c r="H87" s="705"/>
      <c r="I87" s="705"/>
      <c r="J87" s="705"/>
      <c r="K87" s="705"/>
      <c r="L87" s="705"/>
      <c r="M87" s="705"/>
      <c r="N87" s="705"/>
      <c r="O87" s="705"/>
      <c r="P87" s="705"/>
    </row>
    <row r="88" spans="1:16" s="49" customFormat="1" ht="13.5" thickBot="1" x14ac:dyDescent="0.25">
      <c r="A88" s="707" t="s">
        <v>951</v>
      </c>
      <c r="B88" s="707"/>
      <c r="C88" s="707"/>
      <c r="D88" s="707" t="s">
        <v>950</v>
      </c>
      <c r="E88" s="708"/>
      <c r="F88" s="708"/>
      <c r="G88" s="708"/>
      <c r="H88" s="703"/>
      <c r="I88" s="703"/>
      <c r="J88" s="708"/>
      <c r="K88" s="708"/>
      <c r="L88" s="708"/>
      <c r="M88" s="708"/>
      <c r="N88" s="708"/>
      <c r="O88" s="708"/>
      <c r="P88" s="708"/>
    </row>
    <row r="89" spans="1:16" x14ac:dyDescent="0.2">
      <c r="A89" s="1277" t="s">
        <v>1033</v>
      </c>
      <c r="B89" s="1278"/>
      <c r="C89" s="50"/>
      <c r="D89" s="51"/>
      <c r="E89" s="52"/>
      <c r="F89" s="52"/>
      <c r="G89" s="52"/>
      <c r="H89" s="52"/>
      <c r="I89" s="995" t="s">
        <v>1528</v>
      </c>
      <c r="J89" s="995" t="s">
        <v>1529</v>
      </c>
      <c r="K89" s="995" t="s">
        <v>1530</v>
      </c>
      <c r="L89" s="996" t="s">
        <v>1531</v>
      </c>
      <c r="M89" s="1066"/>
      <c r="N89" s="705"/>
      <c r="O89" s="705"/>
      <c r="P89" s="705"/>
    </row>
    <row r="90" spans="1:16" ht="13.5" thickBot="1" x14ac:dyDescent="0.25">
      <c r="A90" s="1279" t="s">
        <v>1034</v>
      </c>
      <c r="B90" s="1280"/>
      <c r="C90" s="54"/>
      <c r="D90" s="55"/>
      <c r="E90" s="56"/>
      <c r="F90" s="56"/>
      <c r="G90" s="56"/>
      <c r="H90" s="56"/>
      <c r="I90" s="968" t="s">
        <v>1520</v>
      </c>
      <c r="J90" s="56" t="s">
        <v>1519</v>
      </c>
      <c r="K90" s="56" t="s">
        <v>1534</v>
      </c>
      <c r="L90" s="57" t="s">
        <v>1535</v>
      </c>
      <c r="M90" s="1067"/>
      <c r="N90" s="705"/>
      <c r="O90" s="705"/>
      <c r="P90" s="705"/>
    </row>
    <row r="91" spans="1:16" x14ac:dyDescent="0.2">
      <c r="A91" s="1281" t="s">
        <v>689</v>
      </c>
      <c r="B91" s="1269"/>
      <c r="C91" s="74" t="s">
        <v>699</v>
      </c>
      <c r="D91" s="134" t="s">
        <v>691</v>
      </c>
      <c r="E91" s="103"/>
      <c r="F91" s="103"/>
      <c r="G91" s="103"/>
      <c r="H91" s="103"/>
      <c r="I91" s="103">
        <v>6.8</v>
      </c>
      <c r="J91" s="103">
        <v>9.5</v>
      </c>
      <c r="K91" s="103">
        <v>12</v>
      </c>
      <c r="L91" s="104">
        <v>13.4</v>
      </c>
      <c r="M91" s="1068"/>
      <c r="N91" s="705"/>
      <c r="O91" s="705"/>
      <c r="P91" s="705"/>
    </row>
    <row r="92" spans="1:16" x14ac:dyDescent="0.2">
      <c r="A92" s="1262" t="s">
        <v>700</v>
      </c>
      <c r="B92" s="1263"/>
      <c r="C92" s="67" t="s">
        <v>699</v>
      </c>
      <c r="D92" s="88" t="s">
        <v>691</v>
      </c>
      <c r="E92" s="105"/>
      <c r="F92" s="105"/>
      <c r="G92" s="105"/>
      <c r="H92" s="105"/>
      <c r="I92" s="105">
        <v>7.5</v>
      </c>
      <c r="J92" s="105">
        <v>10.8</v>
      </c>
      <c r="K92" s="105">
        <v>13.5</v>
      </c>
      <c r="L92" s="106">
        <v>15.5</v>
      </c>
      <c r="M92" s="1068"/>
      <c r="N92" s="705"/>
      <c r="O92" s="705"/>
      <c r="P92" s="705"/>
    </row>
    <row r="93" spans="1:16" x14ac:dyDescent="0.2">
      <c r="A93" s="1262" t="s">
        <v>702</v>
      </c>
      <c r="B93" s="1263"/>
      <c r="C93" s="1263"/>
      <c r="D93" s="88" t="s">
        <v>693</v>
      </c>
      <c r="E93" s="68"/>
      <c r="F93" s="68"/>
      <c r="G93" s="68"/>
      <c r="H93" s="68"/>
      <c r="I93" s="990">
        <f>'Интерактивный прайс-лист'!$F$26*VLOOKUP(I89,last!$B$1:$C$2095,2,0)</f>
        <v>2174</v>
      </c>
      <c r="J93" s="68">
        <f>'Интерактивный прайс-лист'!$F$26*VLOOKUP(J89,last!$B$1:$C$2095,2,0)</f>
        <v>2475</v>
      </c>
      <c r="K93" s="68">
        <f>'Интерактивный прайс-лист'!$F$26*VLOOKUP(K89,last!$B$1:$C$2095,2,0)</f>
        <v>2731</v>
      </c>
      <c r="L93" s="69">
        <f>'Интерактивный прайс-лист'!$F$26*VLOOKUP(L89,last!$B$1:$C$2095,2,0)</f>
        <v>3140</v>
      </c>
      <c r="M93" s="1069"/>
      <c r="N93" s="705"/>
      <c r="O93" s="705"/>
      <c r="P93" s="705"/>
    </row>
    <row r="94" spans="1:16" x14ac:dyDescent="0.2">
      <c r="A94" s="1262" t="s">
        <v>703</v>
      </c>
      <c r="B94" s="1263"/>
      <c r="C94" s="1263"/>
      <c r="D94" s="88" t="s">
        <v>693</v>
      </c>
      <c r="E94" s="68"/>
      <c r="F94" s="68"/>
      <c r="G94" s="68"/>
      <c r="H94" s="68"/>
      <c r="I94" s="990">
        <f>'Интерактивный прайс-лист'!$F$26*VLOOKUP(I90,last!$B$1:$C$2095,2,0)</f>
        <v>3891</v>
      </c>
      <c r="J94" s="68">
        <f>'Интерактивный прайс-лист'!$F$26*VLOOKUP(J90,last!$B$1:$C$2095,2,0)</f>
        <v>4443</v>
      </c>
      <c r="K94" s="68">
        <f>'Интерактивный прайс-лист'!$F$26*VLOOKUP(K90,last!$B$1:$C$2095,2,0)</f>
        <v>5001</v>
      </c>
      <c r="L94" s="69">
        <f>'Интерактивный прайс-лист'!$F$26*VLOOKUP(L90,last!$B$1:$C$2095,2,0)</f>
        <v>5605</v>
      </c>
      <c r="M94" s="1069"/>
      <c r="N94" s="705"/>
      <c r="O94" s="705"/>
      <c r="P94" s="705"/>
    </row>
    <row r="95" spans="1:16" ht="13.5" thickBot="1" x14ac:dyDescent="0.25">
      <c r="A95" s="1370" t="s">
        <v>715</v>
      </c>
      <c r="B95" s="1371"/>
      <c r="C95" s="1371"/>
      <c r="D95" s="135" t="s">
        <v>693</v>
      </c>
      <c r="E95" s="71"/>
      <c r="F95" s="71"/>
      <c r="G95" s="71"/>
      <c r="H95" s="71"/>
      <c r="I95" s="993">
        <f>SUM(I93:I94)</f>
        <v>6065</v>
      </c>
      <c r="J95" s="71">
        <f>SUM(J93:J94)</f>
        <v>6918</v>
      </c>
      <c r="K95" s="71">
        <f>SUM(K93:K94)</f>
        <v>7732</v>
      </c>
      <c r="L95" s="72">
        <f>SUM(L93:L94)</f>
        <v>8745</v>
      </c>
      <c r="M95" s="1069"/>
      <c r="N95" s="705"/>
      <c r="O95" s="705"/>
      <c r="P95" s="705"/>
    </row>
    <row r="96" spans="1:16" x14ac:dyDescent="0.2">
      <c r="A96" s="764"/>
      <c r="B96" s="764"/>
      <c r="C96" s="764"/>
      <c r="D96" s="711"/>
      <c r="E96" s="706"/>
      <c r="F96" s="706"/>
      <c r="G96" s="706"/>
      <c r="H96" s="706"/>
      <c r="I96" s="706"/>
      <c r="J96" s="706"/>
      <c r="K96" s="711"/>
      <c r="L96" s="705"/>
      <c r="M96" s="705"/>
      <c r="N96" s="705"/>
      <c r="O96" s="705"/>
      <c r="P96" s="705"/>
    </row>
    <row r="97" spans="1:16" ht="13.5" thickBot="1" x14ac:dyDescent="0.25">
      <c r="A97" s="1391" t="s">
        <v>1087</v>
      </c>
      <c r="B97" s="1392"/>
      <c r="C97" s="1392"/>
      <c r="D97" s="1393"/>
      <c r="E97" s="718"/>
      <c r="F97" s="718"/>
      <c r="G97" s="718"/>
      <c r="H97" s="718"/>
      <c r="I97" s="718"/>
      <c r="J97" s="718"/>
      <c r="K97" s="718"/>
      <c r="L97" s="718"/>
      <c r="M97" s="705"/>
      <c r="N97" s="705"/>
      <c r="O97" s="705"/>
      <c r="P97" s="705"/>
    </row>
    <row r="98" spans="1:16" x14ac:dyDescent="0.2">
      <c r="A98" s="1270" t="s">
        <v>705</v>
      </c>
      <c r="B98" s="1268" t="s">
        <v>706</v>
      </c>
      <c r="C98" s="161" t="s">
        <v>139</v>
      </c>
      <c r="D98" s="162" t="s">
        <v>693</v>
      </c>
      <c r="E98" s="689"/>
      <c r="F98" s="689"/>
      <c r="G98" s="689"/>
      <c r="H98" s="689"/>
      <c r="I98" s="1282">
        <f>'Интерактивный прайс-лист'!$F$26*VLOOKUP(C98,last!$B$1:$C$1706,2,0)</f>
        <v>94</v>
      </c>
      <c r="J98" s="1378"/>
      <c r="K98" s="1378"/>
      <c r="L98" s="1283"/>
      <c r="M98" s="1069"/>
      <c r="N98" s="705"/>
      <c r="O98" s="705"/>
      <c r="P98" s="705"/>
    </row>
    <row r="99" spans="1:16" x14ac:dyDescent="0.2">
      <c r="A99" s="1281"/>
      <c r="B99" s="1269"/>
      <c r="C99" s="139" t="s">
        <v>1524</v>
      </c>
      <c r="D99" s="88" t="s">
        <v>693</v>
      </c>
      <c r="E99" s="691"/>
      <c r="F99" s="691"/>
      <c r="G99" s="691"/>
      <c r="H99" s="691"/>
      <c r="I99" s="1284">
        <f>'Интерактивный прайс-лист'!$F$26*VLOOKUP(C99,last!$B$1:$C$1706,2,0)</f>
        <v>267</v>
      </c>
      <c r="J99" s="1379"/>
      <c r="K99" s="1379"/>
      <c r="L99" s="1285"/>
      <c r="M99" s="1069"/>
      <c r="N99" s="705"/>
      <c r="O99" s="705"/>
      <c r="P99" s="705"/>
    </row>
    <row r="100" spans="1:16" x14ac:dyDescent="0.2">
      <c r="A100" s="1384" t="s">
        <v>714</v>
      </c>
      <c r="B100" s="1385"/>
      <c r="C100" s="1385"/>
      <c r="D100" s="1394"/>
      <c r="E100" s="719"/>
      <c r="F100" s="719"/>
      <c r="G100" s="719"/>
      <c r="H100" s="719"/>
      <c r="I100" s="1016" t="s">
        <v>170</v>
      </c>
      <c r="J100" s="140" t="s">
        <v>167</v>
      </c>
      <c r="K100" s="140" t="s">
        <v>167</v>
      </c>
      <c r="L100" s="141" t="s">
        <v>167</v>
      </c>
      <c r="M100" s="1004"/>
      <c r="N100" s="705"/>
      <c r="O100" s="705"/>
      <c r="P100" s="705"/>
    </row>
    <row r="101" spans="1:16" ht="13.5" thickBot="1" x14ac:dyDescent="0.25">
      <c r="A101" s="1370" t="s">
        <v>716</v>
      </c>
      <c r="B101" s="1371"/>
      <c r="C101" s="82" t="s">
        <v>717</v>
      </c>
      <c r="D101" s="115" t="s">
        <v>693</v>
      </c>
      <c r="E101" s="145"/>
      <c r="F101" s="145"/>
      <c r="G101" s="145"/>
      <c r="H101" s="145"/>
      <c r="I101" s="993">
        <f>'Интерактивный прайс-лист'!$F$26*VLOOKUP(I100,last!$B$1:$C$1706,2,0)</f>
        <v>321</v>
      </c>
      <c r="J101" s="71">
        <f>'Интерактивный прайс-лист'!$F$26*VLOOKUP(J100,last!$B$1:$C$1706,2,0)</f>
        <v>398</v>
      </c>
      <c r="K101" s="71">
        <f>'Интерактивный прайс-лист'!$F$26*VLOOKUP(K100,last!$B$1:$C$1706,2,0)</f>
        <v>398</v>
      </c>
      <c r="L101" s="72">
        <f>'Интерактивный прайс-лист'!$F$26*VLOOKUP(L100,last!$B$1:$C$1706,2,0)</f>
        <v>398</v>
      </c>
      <c r="M101" s="1069"/>
      <c r="N101" s="705"/>
      <c r="O101" s="705"/>
      <c r="P101" s="705"/>
    </row>
    <row r="102" spans="1:16" x14ac:dyDescent="0.2">
      <c r="A102" s="705"/>
      <c r="B102" s="705"/>
      <c r="C102" s="766"/>
      <c r="D102" s="706"/>
      <c r="E102" s="706"/>
      <c r="F102" s="706"/>
      <c r="G102" s="705"/>
      <c r="H102" s="705"/>
      <c r="I102" s="705"/>
      <c r="J102" s="705"/>
      <c r="K102" s="705"/>
      <c r="L102" s="705"/>
      <c r="M102" s="705"/>
      <c r="N102" s="705"/>
      <c r="O102" s="705"/>
      <c r="P102" s="705"/>
    </row>
    <row r="103" spans="1:16" x14ac:dyDescent="0.2">
      <c r="A103" s="705"/>
      <c r="B103" s="705"/>
      <c r="C103" s="766"/>
      <c r="D103" s="706"/>
      <c r="E103" s="706"/>
      <c r="F103" s="706"/>
      <c r="G103" s="705"/>
      <c r="H103" s="705"/>
      <c r="I103" s="705"/>
      <c r="J103" s="705"/>
      <c r="K103" s="705"/>
      <c r="L103" s="705"/>
      <c r="M103" s="705"/>
      <c r="N103" s="705"/>
      <c r="O103" s="705"/>
      <c r="P103" s="705"/>
    </row>
    <row r="104" spans="1:16" s="49" customFormat="1" ht="13.5" thickBot="1" x14ac:dyDescent="0.25">
      <c r="A104" s="707" t="s">
        <v>951</v>
      </c>
      <c r="B104" s="707"/>
      <c r="C104" s="707"/>
      <c r="D104" s="707" t="s">
        <v>950</v>
      </c>
      <c r="E104" s="708"/>
      <c r="F104" s="708"/>
      <c r="G104" s="708"/>
      <c r="H104" s="708"/>
      <c r="I104" s="708"/>
      <c r="J104" s="708"/>
      <c r="K104" s="708"/>
      <c r="L104" s="708"/>
      <c r="M104" s="708"/>
      <c r="N104" s="708"/>
      <c r="O104" s="708"/>
      <c r="P104" s="708"/>
    </row>
    <row r="105" spans="1:16" x14ac:dyDescent="0.2">
      <c r="A105" s="1277" t="s">
        <v>1033</v>
      </c>
      <c r="B105" s="1278"/>
      <c r="C105" s="50"/>
      <c r="D105" s="51"/>
      <c r="E105" s="978"/>
      <c r="F105" s="978"/>
      <c r="G105" s="978"/>
      <c r="H105" s="978"/>
      <c r="I105" s="995" t="s">
        <v>1528</v>
      </c>
      <c r="J105" s="978" t="s">
        <v>1529</v>
      </c>
      <c r="K105" s="978" t="s">
        <v>1530</v>
      </c>
      <c r="L105" s="979" t="s">
        <v>1531</v>
      </c>
      <c r="M105" s="1067"/>
      <c r="N105" s="705"/>
      <c r="O105" s="705"/>
      <c r="P105" s="705"/>
    </row>
    <row r="106" spans="1:16" ht="13.5" thickBot="1" x14ac:dyDescent="0.25">
      <c r="A106" s="1279" t="s">
        <v>1034</v>
      </c>
      <c r="B106" s="1280"/>
      <c r="C106" s="54"/>
      <c r="D106" s="55"/>
      <c r="E106" s="969"/>
      <c r="F106" s="969"/>
      <c r="G106" s="969"/>
      <c r="H106" s="969"/>
      <c r="I106" s="969" t="s">
        <v>1522</v>
      </c>
      <c r="J106" s="969" t="s">
        <v>1523</v>
      </c>
      <c r="K106" s="969" t="s">
        <v>1536</v>
      </c>
      <c r="L106" s="975" t="s">
        <v>1537</v>
      </c>
      <c r="M106" s="1067"/>
      <c r="N106" s="705"/>
      <c r="O106" s="705"/>
      <c r="P106" s="705"/>
    </row>
    <row r="107" spans="1:16" x14ac:dyDescent="0.2">
      <c r="A107" s="1281" t="s">
        <v>689</v>
      </c>
      <c r="B107" s="1269"/>
      <c r="C107" s="948" t="s">
        <v>699</v>
      </c>
      <c r="D107" s="148" t="s">
        <v>691</v>
      </c>
      <c r="E107" s="103"/>
      <c r="F107" s="103"/>
      <c r="G107" s="103"/>
      <c r="H107" s="103"/>
      <c r="I107" s="103">
        <v>6.8</v>
      </c>
      <c r="J107" s="103">
        <v>9.5</v>
      </c>
      <c r="K107" s="103">
        <v>12</v>
      </c>
      <c r="L107" s="104">
        <v>13.4</v>
      </c>
      <c r="M107" s="1068"/>
      <c r="N107" s="705"/>
      <c r="O107" s="705"/>
      <c r="P107" s="705"/>
    </row>
    <row r="108" spans="1:16" x14ac:dyDescent="0.2">
      <c r="A108" s="1262" t="s">
        <v>700</v>
      </c>
      <c r="B108" s="1263"/>
      <c r="C108" s="947" t="s">
        <v>699</v>
      </c>
      <c r="D108" s="149" t="s">
        <v>691</v>
      </c>
      <c r="E108" s="105"/>
      <c r="F108" s="105"/>
      <c r="G108" s="105"/>
      <c r="H108" s="105"/>
      <c r="I108" s="105">
        <v>7.5</v>
      </c>
      <c r="J108" s="105">
        <v>10.8</v>
      </c>
      <c r="K108" s="105">
        <v>13.5</v>
      </c>
      <c r="L108" s="106">
        <v>15.5</v>
      </c>
      <c r="M108" s="1068"/>
      <c r="N108" s="705"/>
      <c r="O108" s="705"/>
      <c r="P108" s="705"/>
    </row>
    <row r="109" spans="1:16" x14ac:dyDescent="0.2">
      <c r="A109" s="1262" t="s">
        <v>702</v>
      </c>
      <c r="B109" s="1263"/>
      <c r="C109" s="1263"/>
      <c r="D109" s="149" t="s">
        <v>693</v>
      </c>
      <c r="E109" s="990"/>
      <c r="F109" s="990"/>
      <c r="G109" s="990"/>
      <c r="H109" s="990"/>
      <c r="I109" s="990">
        <f>'Интерактивный прайс-лист'!$F$26*VLOOKUP(I105,last!$B$1:$C$1706,2,0)</f>
        <v>2174</v>
      </c>
      <c r="J109" s="990">
        <f>'Интерактивный прайс-лист'!$F$26*VLOOKUP(J105,last!$B$1:$C$1706,2,0)</f>
        <v>2475</v>
      </c>
      <c r="K109" s="990">
        <f>'Интерактивный прайс-лист'!$F$26*VLOOKUP(K105,last!$B$1:$C$1706,2,0)</f>
        <v>2731</v>
      </c>
      <c r="L109" s="991">
        <f>'Интерактивный прайс-лист'!$F$26*VLOOKUP(L105,last!$B$1:$C$1706,2,0)</f>
        <v>3140</v>
      </c>
      <c r="M109" s="1069"/>
      <c r="N109" s="705"/>
      <c r="O109" s="705"/>
      <c r="P109" s="705"/>
    </row>
    <row r="110" spans="1:16" x14ac:dyDescent="0.2">
      <c r="A110" s="1262" t="s">
        <v>703</v>
      </c>
      <c r="B110" s="1263"/>
      <c r="C110" s="1263"/>
      <c r="D110" s="149" t="s">
        <v>693</v>
      </c>
      <c r="E110" s="990"/>
      <c r="F110" s="990"/>
      <c r="G110" s="990"/>
      <c r="H110" s="990"/>
      <c r="I110" s="990">
        <f>'Интерактивный прайс-лист'!$F$26*VLOOKUP(I106,last!$B$1:$C$3065,2,0)</f>
        <v>3175</v>
      </c>
      <c r="J110" s="990">
        <f>'Интерактивный прайс-лист'!$F$26*VLOOKUP(J106,last!$B$1:$C$3065,2,0)</f>
        <v>3660</v>
      </c>
      <c r="K110" s="990">
        <f>'Интерактивный прайс-лист'!$F$26*VLOOKUP(K106,last!$B$1:$C$3065,2,0)</f>
        <v>4146</v>
      </c>
      <c r="L110" s="991">
        <f>'Интерактивный прайс-лист'!$F$26*VLOOKUP(L106,last!$B$1:$C$3065,2,0)</f>
        <v>4788</v>
      </c>
      <c r="M110" s="1069"/>
      <c r="N110" s="705"/>
      <c r="O110" s="705"/>
      <c r="P110" s="705"/>
    </row>
    <row r="111" spans="1:16" ht="13.5" thickBot="1" x14ac:dyDescent="0.25">
      <c r="A111" s="1370" t="s">
        <v>715</v>
      </c>
      <c r="B111" s="1371"/>
      <c r="C111" s="1371"/>
      <c r="D111" s="135" t="s">
        <v>693</v>
      </c>
      <c r="E111" s="993"/>
      <c r="F111" s="993"/>
      <c r="G111" s="993"/>
      <c r="H111" s="993"/>
      <c r="I111" s="993">
        <f>SUM(I109:I110)</f>
        <v>5349</v>
      </c>
      <c r="J111" s="993">
        <f>SUM(J109:J110)</f>
        <v>6135</v>
      </c>
      <c r="K111" s="993">
        <f>SUM(K109:K110)</f>
        <v>6877</v>
      </c>
      <c r="L111" s="994">
        <f>SUM(L109:L110)</f>
        <v>7928</v>
      </c>
      <c r="M111" s="1069"/>
      <c r="N111" s="705"/>
      <c r="O111" s="705"/>
      <c r="P111" s="705"/>
    </row>
    <row r="112" spans="1:16" x14ac:dyDescent="0.2">
      <c r="A112" s="1024"/>
      <c r="B112" s="1024"/>
      <c r="C112" s="1024"/>
      <c r="D112" s="766"/>
      <c r="E112" s="706"/>
      <c r="F112" s="706"/>
      <c r="G112" s="706"/>
      <c r="H112" s="706"/>
      <c r="I112" s="1004"/>
      <c r="J112" s="706"/>
      <c r="K112" s="1004"/>
      <c r="L112" s="705"/>
      <c r="M112" s="705"/>
      <c r="N112" s="705"/>
      <c r="O112" s="705"/>
      <c r="P112" s="705"/>
    </row>
    <row r="113" spans="1:16" ht="13.5" thickBot="1" x14ac:dyDescent="0.25">
      <c r="A113" s="1391" t="s">
        <v>1087</v>
      </c>
      <c r="B113" s="1392"/>
      <c r="C113" s="1392"/>
      <c r="D113" s="1393"/>
      <c r="E113" s="718"/>
      <c r="F113" s="718"/>
      <c r="G113" s="718"/>
      <c r="H113" s="718"/>
      <c r="I113" s="718"/>
      <c r="J113" s="718"/>
      <c r="K113" s="718"/>
      <c r="L113" s="718"/>
      <c r="M113" s="705"/>
      <c r="N113" s="705"/>
      <c r="O113" s="705"/>
      <c r="P113" s="705"/>
    </row>
    <row r="114" spans="1:16" x14ac:dyDescent="0.2">
      <c r="A114" s="1270" t="s">
        <v>705</v>
      </c>
      <c r="B114" s="1268" t="s">
        <v>706</v>
      </c>
      <c r="C114" s="1022" t="s">
        <v>139</v>
      </c>
      <c r="D114" s="240" t="s">
        <v>693</v>
      </c>
      <c r="E114" s="689"/>
      <c r="F114" s="689"/>
      <c r="G114" s="689"/>
      <c r="H114" s="689"/>
      <c r="I114" s="1380">
        <f>'Интерактивный прайс-лист'!$F$26*VLOOKUP(C114,last!$B$1:$C$1706,2,0)</f>
        <v>94</v>
      </c>
      <c r="J114" s="1380" t="e">
        <f>'Интерактивный прайс-лист'!$F$26*VLOOKUP(J110,last!$B$1:$C$1706,2,0)</f>
        <v>#N/A</v>
      </c>
      <c r="K114" s="1380" t="e">
        <f>'Интерактивный прайс-лист'!$F$26*VLOOKUP(K110,last!$B$1:$C$1706,2,0)</f>
        <v>#N/A</v>
      </c>
      <c r="L114" s="1381" t="e">
        <f>'Интерактивный прайс-лист'!$F$26*VLOOKUP(L110,last!$B$1:$C$1706,2,0)</f>
        <v>#N/A</v>
      </c>
      <c r="M114" s="772"/>
      <c r="N114" s="705"/>
      <c r="O114" s="705"/>
      <c r="P114" s="705"/>
    </row>
    <row r="115" spans="1:16" x14ac:dyDescent="0.2">
      <c r="A115" s="1281"/>
      <c r="B115" s="1269"/>
      <c r="C115" s="956" t="s">
        <v>1524</v>
      </c>
      <c r="D115" s="88" t="s">
        <v>693</v>
      </c>
      <c r="E115" s="691"/>
      <c r="F115" s="691"/>
      <c r="G115" s="691"/>
      <c r="H115" s="691"/>
      <c r="I115" s="1382">
        <f>'Интерактивный прайс-лист'!$F$26*VLOOKUP(C115,last!$B$1:$C$1706,2,0)</f>
        <v>267</v>
      </c>
      <c r="J115" s="1382" t="e">
        <f>'Интерактивный прайс-лист'!$F$26*VLOOKUP(J111,last!$B$1:$C$1706,2,0)</f>
        <v>#N/A</v>
      </c>
      <c r="K115" s="1382" t="e">
        <f>'Интерактивный прайс-лист'!$F$26*VLOOKUP(K111,last!$B$1:$C$1706,2,0)</f>
        <v>#N/A</v>
      </c>
      <c r="L115" s="1383" t="e">
        <f>'Интерактивный прайс-лист'!$F$26*VLOOKUP(L111,last!$B$1:$C$1706,2,0)</f>
        <v>#N/A</v>
      </c>
      <c r="M115" s="772"/>
      <c r="N115" s="705"/>
      <c r="O115" s="705"/>
      <c r="P115" s="705"/>
    </row>
    <row r="116" spans="1:16" x14ac:dyDescent="0.2">
      <c r="A116" s="1384" t="s">
        <v>714</v>
      </c>
      <c r="B116" s="1385"/>
      <c r="C116" s="1385"/>
      <c r="D116" s="1385"/>
      <c r="E116" s="719"/>
      <c r="F116" s="719"/>
      <c r="G116" s="719"/>
      <c r="H116" s="719"/>
      <c r="I116" s="1016" t="s">
        <v>170</v>
      </c>
      <c r="J116" s="1016" t="s">
        <v>167</v>
      </c>
      <c r="K116" s="1016" t="s">
        <v>167</v>
      </c>
      <c r="L116" s="141" t="s">
        <v>167</v>
      </c>
      <c r="M116" s="1004"/>
      <c r="N116" s="705"/>
      <c r="O116" s="705"/>
      <c r="P116" s="705"/>
    </row>
    <row r="117" spans="1:16" ht="13.5" thickBot="1" x14ac:dyDescent="0.25">
      <c r="A117" s="1370" t="s">
        <v>716</v>
      </c>
      <c r="B117" s="1371"/>
      <c r="C117" s="952" t="s">
        <v>717</v>
      </c>
      <c r="D117" s="151" t="s">
        <v>693</v>
      </c>
      <c r="E117" s="997"/>
      <c r="F117" s="997"/>
      <c r="G117" s="997"/>
      <c r="H117" s="997"/>
      <c r="I117" s="993">
        <f>'Интерактивный прайс-лист'!$F$26*VLOOKUP(I116,last!$B$1:$C$1706,2,0)</f>
        <v>321</v>
      </c>
      <c r="J117" s="993">
        <f>'Интерактивный прайс-лист'!$F$26*VLOOKUP(J116,last!$B$1:$C$1706,2,0)</f>
        <v>398</v>
      </c>
      <c r="K117" s="993">
        <f>'Интерактивный прайс-лист'!$F$26*VLOOKUP(K116,last!$B$1:$C$1706,2,0)</f>
        <v>398</v>
      </c>
      <c r="L117" s="994">
        <f>'Интерактивный прайс-лист'!$F$26*VLOOKUP(L116,last!$B$1:$C$1706,2,0)</f>
        <v>398</v>
      </c>
      <c r="M117" s="1069"/>
      <c r="N117" s="705"/>
      <c r="O117" s="705"/>
      <c r="P117" s="705"/>
    </row>
    <row r="118" spans="1:16" x14ac:dyDescent="0.2">
      <c r="A118" s="705"/>
      <c r="B118" s="705"/>
      <c r="C118" s="766"/>
      <c r="D118" s="706"/>
      <c r="E118" s="706"/>
      <c r="F118" s="706"/>
      <c r="G118" s="705"/>
      <c r="H118" s="705"/>
      <c r="I118" s="705"/>
      <c r="J118" s="705"/>
      <c r="K118" s="705"/>
      <c r="L118" s="705"/>
      <c r="M118" s="705"/>
      <c r="N118" s="705"/>
      <c r="O118" s="705"/>
      <c r="P118" s="705"/>
    </row>
    <row r="119" spans="1:16" x14ac:dyDescent="0.2">
      <c r="A119" s="705"/>
      <c r="B119" s="705"/>
      <c r="C119" s="766"/>
      <c r="D119" s="706"/>
      <c r="E119" s="706"/>
      <c r="F119" s="706"/>
      <c r="G119" s="705"/>
      <c r="H119" s="705"/>
      <c r="I119" s="705"/>
      <c r="J119" s="705"/>
      <c r="K119" s="705"/>
      <c r="L119" s="705"/>
      <c r="M119" s="705"/>
      <c r="N119" s="705"/>
      <c r="O119" s="705"/>
      <c r="P119" s="705"/>
    </row>
    <row r="120" spans="1:16" x14ac:dyDescent="0.2">
      <c r="A120" s="705"/>
      <c r="B120" s="705"/>
      <c r="C120" s="766"/>
      <c r="D120" s="706"/>
      <c r="E120" s="706"/>
      <c r="F120" s="706"/>
      <c r="G120" s="705"/>
      <c r="H120" s="705"/>
      <c r="I120" s="705"/>
      <c r="J120" s="705"/>
      <c r="K120" s="705"/>
      <c r="L120" s="705"/>
      <c r="M120" s="705"/>
      <c r="N120" s="705"/>
      <c r="O120" s="705"/>
      <c r="P120" s="705"/>
    </row>
    <row r="121" spans="1:16" s="49" customFormat="1" ht="13.5" thickBot="1" x14ac:dyDescent="0.25">
      <c r="A121" s="707" t="s">
        <v>951</v>
      </c>
      <c r="B121" s="707"/>
      <c r="C121" s="707"/>
      <c r="D121" s="707" t="s">
        <v>950</v>
      </c>
      <c r="E121" s="708"/>
      <c r="F121" s="708"/>
      <c r="G121" s="708"/>
      <c r="H121" s="708"/>
      <c r="I121" s="708"/>
      <c r="J121" s="708"/>
      <c r="K121" s="708"/>
      <c r="L121" s="708"/>
      <c r="M121" s="708"/>
      <c r="N121" s="708"/>
      <c r="O121" s="708"/>
      <c r="P121" s="708"/>
    </row>
    <row r="122" spans="1:16" x14ac:dyDescent="0.2">
      <c r="A122" s="1277" t="s">
        <v>1033</v>
      </c>
      <c r="B122" s="1278"/>
      <c r="C122" s="50"/>
      <c r="D122" s="51"/>
      <c r="E122" s="978"/>
      <c r="F122" s="978"/>
      <c r="G122" s="978"/>
      <c r="H122" s="978"/>
      <c r="I122" s="995"/>
      <c r="J122" s="978" t="s">
        <v>1529</v>
      </c>
      <c r="K122" s="978" t="s">
        <v>1530</v>
      </c>
      <c r="L122" s="979" t="s">
        <v>1531</v>
      </c>
      <c r="M122" s="1067"/>
      <c r="N122" s="705"/>
      <c r="O122" s="705"/>
      <c r="P122" s="705"/>
    </row>
    <row r="123" spans="1:16" ht="13.5" thickBot="1" x14ac:dyDescent="0.25">
      <c r="A123" s="1279" t="s">
        <v>1034</v>
      </c>
      <c r="B123" s="1280"/>
      <c r="C123" s="54"/>
      <c r="D123" s="55"/>
      <c r="E123" s="969"/>
      <c r="F123" s="969"/>
      <c r="G123" s="969"/>
      <c r="H123" s="969"/>
      <c r="I123" s="969"/>
      <c r="J123" s="969" t="s">
        <v>1521</v>
      </c>
      <c r="K123" s="969" t="s">
        <v>1538</v>
      </c>
      <c r="L123" s="975" t="s">
        <v>1539</v>
      </c>
      <c r="M123" s="1067"/>
      <c r="N123" s="705"/>
      <c r="O123" s="705"/>
      <c r="P123" s="705"/>
    </row>
    <row r="124" spans="1:16" x14ac:dyDescent="0.2">
      <c r="A124" s="1281" t="s">
        <v>689</v>
      </c>
      <c r="B124" s="1269"/>
      <c r="C124" s="948" t="s">
        <v>699</v>
      </c>
      <c r="D124" s="148" t="s">
        <v>691</v>
      </c>
      <c r="E124" s="103"/>
      <c r="F124" s="103"/>
      <c r="G124" s="103"/>
      <c r="H124" s="103"/>
      <c r="I124" s="103"/>
      <c r="J124" s="103">
        <v>9.5</v>
      </c>
      <c r="K124" s="103">
        <v>12</v>
      </c>
      <c r="L124" s="104">
        <v>13.4</v>
      </c>
      <c r="M124" s="1068"/>
      <c r="N124" s="705"/>
      <c r="O124" s="705"/>
      <c r="P124" s="705"/>
    </row>
    <row r="125" spans="1:16" x14ac:dyDescent="0.2">
      <c r="A125" s="1262" t="s">
        <v>700</v>
      </c>
      <c r="B125" s="1263"/>
      <c r="C125" s="947" t="s">
        <v>699</v>
      </c>
      <c r="D125" s="149" t="s">
        <v>691</v>
      </c>
      <c r="E125" s="105"/>
      <c r="F125" s="105"/>
      <c r="G125" s="105"/>
      <c r="H125" s="105"/>
      <c r="I125" s="105"/>
      <c r="J125" s="105">
        <v>10.8</v>
      </c>
      <c r="K125" s="105">
        <v>13.5</v>
      </c>
      <c r="L125" s="106">
        <v>15.5</v>
      </c>
      <c r="M125" s="1068"/>
      <c r="N125" s="705"/>
      <c r="O125" s="705"/>
      <c r="P125" s="705"/>
    </row>
    <row r="126" spans="1:16" x14ac:dyDescent="0.2">
      <c r="A126" s="1262" t="s">
        <v>702</v>
      </c>
      <c r="B126" s="1263"/>
      <c r="C126" s="1263"/>
      <c r="D126" s="149" t="s">
        <v>693</v>
      </c>
      <c r="E126" s="990"/>
      <c r="F126" s="990"/>
      <c r="G126" s="990"/>
      <c r="H126" s="990"/>
      <c r="I126" s="990"/>
      <c r="J126" s="990">
        <f>'Интерактивный прайс-лист'!$F$26*VLOOKUP(J122,last!$B$1:$C$1706,2,0)</f>
        <v>2475</v>
      </c>
      <c r="K126" s="990">
        <f>'Интерактивный прайс-лист'!$F$26*VLOOKUP(K122,last!$B$1:$C$1706,2,0)</f>
        <v>2731</v>
      </c>
      <c r="L126" s="991">
        <f>'Интерактивный прайс-лист'!$F$26*VLOOKUP(L122,last!$B$1:$C$1706,2,0)</f>
        <v>3140</v>
      </c>
      <c r="M126" s="1069"/>
      <c r="N126" s="705"/>
      <c r="O126" s="705"/>
      <c r="P126" s="705"/>
    </row>
    <row r="127" spans="1:16" x14ac:dyDescent="0.2">
      <c r="A127" s="1262" t="s">
        <v>703</v>
      </c>
      <c r="B127" s="1263"/>
      <c r="C127" s="1263"/>
      <c r="D127" s="149" t="s">
        <v>693</v>
      </c>
      <c r="E127" s="990"/>
      <c r="F127" s="990"/>
      <c r="G127" s="990"/>
      <c r="H127" s="990"/>
      <c r="I127" s="990"/>
      <c r="J127" s="990">
        <f>'Интерактивный прайс-лист'!$F$26*VLOOKUP(J123,last!$B$1:$C$3065,2,0)</f>
        <v>3660</v>
      </c>
      <c r="K127" s="990">
        <f>'Интерактивный прайс-лист'!$F$26*VLOOKUP(K123,last!$B$1:$C$3065,2,0)</f>
        <v>4146</v>
      </c>
      <c r="L127" s="991">
        <f>'Интерактивный прайс-лист'!$F$26*VLOOKUP(L123,last!$B$1:$C$3065,2,0)</f>
        <v>4788</v>
      </c>
      <c r="M127" s="1069"/>
      <c r="N127" s="705"/>
      <c r="O127" s="705"/>
      <c r="P127" s="705"/>
    </row>
    <row r="128" spans="1:16" ht="13.5" thickBot="1" x14ac:dyDescent="0.25">
      <c r="A128" s="1370" t="s">
        <v>715</v>
      </c>
      <c r="B128" s="1371"/>
      <c r="C128" s="1371"/>
      <c r="D128" s="135" t="s">
        <v>693</v>
      </c>
      <c r="E128" s="993"/>
      <c r="F128" s="993"/>
      <c r="G128" s="993"/>
      <c r="H128" s="993"/>
      <c r="I128" s="993"/>
      <c r="J128" s="993">
        <f>SUM(J126:J127)</f>
        <v>6135</v>
      </c>
      <c r="K128" s="993">
        <f>SUM(K126:K127)</f>
        <v>6877</v>
      </c>
      <c r="L128" s="994">
        <f>SUM(L126:L127)</f>
        <v>7928</v>
      </c>
      <c r="M128" s="1069"/>
      <c r="N128" s="705"/>
      <c r="O128" s="705"/>
      <c r="P128" s="705"/>
    </row>
    <row r="129" spans="1:16" x14ac:dyDescent="0.2">
      <c r="A129" s="1024"/>
      <c r="B129" s="1024"/>
      <c r="C129" s="1024"/>
      <c r="D129" s="766"/>
      <c r="E129" s="706"/>
      <c r="F129" s="706"/>
      <c r="G129" s="706"/>
      <c r="H129" s="706"/>
      <c r="I129" s="1004"/>
      <c r="J129" s="706"/>
      <c r="K129" s="1004"/>
      <c r="L129" s="705"/>
      <c r="M129" s="705"/>
      <c r="N129" s="705"/>
      <c r="O129" s="705"/>
      <c r="P129" s="705"/>
    </row>
    <row r="130" spans="1:16" ht="13.5" thickBot="1" x14ac:dyDescent="0.25">
      <c r="A130" s="1391" t="s">
        <v>1087</v>
      </c>
      <c r="B130" s="1392"/>
      <c r="C130" s="1392"/>
      <c r="D130" s="1393"/>
      <c r="E130" s="718"/>
      <c r="F130" s="718"/>
      <c r="G130" s="718"/>
      <c r="H130" s="718"/>
      <c r="I130" s="718"/>
      <c r="J130" s="718"/>
      <c r="K130" s="718"/>
      <c r="L130" s="718"/>
      <c r="M130" s="705"/>
      <c r="N130" s="705"/>
      <c r="O130" s="705"/>
      <c r="P130" s="705"/>
    </row>
    <row r="131" spans="1:16" x14ac:dyDescent="0.2">
      <c r="A131" s="1270" t="s">
        <v>705</v>
      </c>
      <c r="B131" s="1268" t="s">
        <v>706</v>
      </c>
      <c r="C131" s="1022" t="s">
        <v>139</v>
      </c>
      <c r="D131" s="240" t="s">
        <v>693</v>
      </c>
      <c r="E131" s="689"/>
      <c r="F131" s="689"/>
      <c r="G131" s="689"/>
      <c r="H131" s="689"/>
      <c r="I131" s="795"/>
      <c r="J131" s="1290">
        <f>'Интерактивный прайс-лист'!$F$26*VLOOKUP(C131,last!$B$1:$C$1706,2,0)</f>
        <v>94</v>
      </c>
      <c r="K131" s="1386"/>
      <c r="L131" s="1291"/>
      <c r="M131" s="772"/>
      <c r="N131" s="705"/>
      <c r="O131" s="705"/>
      <c r="P131" s="705"/>
    </row>
    <row r="132" spans="1:16" x14ac:dyDescent="0.2">
      <c r="A132" s="1281"/>
      <c r="B132" s="1269"/>
      <c r="C132" s="956" t="s">
        <v>1524</v>
      </c>
      <c r="D132" s="88" t="s">
        <v>693</v>
      </c>
      <c r="E132" s="691"/>
      <c r="F132" s="691"/>
      <c r="G132" s="691"/>
      <c r="H132" s="691"/>
      <c r="I132" s="1065"/>
      <c r="J132" s="1387">
        <f>'Интерактивный прайс-лист'!$F$26*VLOOKUP(C132,last!$B$1:$C$1706,2,0)</f>
        <v>267</v>
      </c>
      <c r="K132" s="1388"/>
      <c r="L132" s="1389"/>
      <c r="M132" s="772"/>
      <c r="N132" s="705"/>
      <c r="O132" s="705"/>
      <c r="P132" s="705"/>
    </row>
    <row r="133" spans="1:16" x14ac:dyDescent="0.2">
      <c r="A133" s="1384" t="s">
        <v>714</v>
      </c>
      <c r="B133" s="1385"/>
      <c r="C133" s="1385"/>
      <c r="D133" s="1385"/>
      <c r="E133" s="719"/>
      <c r="F133" s="719"/>
      <c r="G133" s="719"/>
      <c r="H133" s="719"/>
      <c r="I133" s="1016"/>
      <c r="J133" s="1016" t="s">
        <v>167</v>
      </c>
      <c r="K133" s="1016" t="s">
        <v>167</v>
      </c>
      <c r="L133" s="141" t="s">
        <v>167</v>
      </c>
      <c r="M133" s="1004"/>
      <c r="N133" s="705"/>
      <c r="O133" s="705"/>
      <c r="P133" s="705"/>
    </row>
    <row r="134" spans="1:16" ht="13.5" thickBot="1" x14ac:dyDescent="0.25">
      <c r="A134" s="1370" t="s">
        <v>716</v>
      </c>
      <c r="B134" s="1371"/>
      <c r="C134" s="952" t="s">
        <v>717</v>
      </c>
      <c r="D134" s="151" t="s">
        <v>693</v>
      </c>
      <c r="E134" s="997"/>
      <c r="F134" s="997"/>
      <c r="G134" s="997"/>
      <c r="H134" s="997"/>
      <c r="I134" s="993"/>
      <c r="J134" s="993">
        <f>'Интерактивный прайс-лист'!$F$26*VLOOKUP(J133,last!$B$1:$C$1706,2,0)</f>
        <v>398</v>
      </c>
      <c r="K134" s="993">
        <f>'Интерактивный прайс-лист'!$F$26*VLOOKUP(K133,last!$B$1:$C$1706,2,0)</f>
        <v>398</v>
      </c>
      <c r="L134" s="994">
        <f>'Интерактивный прайс-лист'!$F$26*VLOOKUP(L133,last!$B$1:$C$1706,2,0)</f>
        <v>398</v>
      </c>
      <c r="M134" s="1069"/>
      <c r="N134" s="705"/>
      <c r="O134" s="705"/>
      <c r="P134" s="705"/>
    </row>
    <row r="135" spans="1:16" x14ac:dyDescent="0.2">
      <c r="A135" s="705"/>
      <c r="B135" s="705"/>
      <c r="C135" s="766"/>
      <c r="D135" s="706"/>
      <c r="E135" s="706"/>
      <c r="F135" s="706"/>
      <c r="G135" s="705"/>
      <c r="H135" s="705"/>
      <c r="I135" s="705"/>
      <c r="J135" s="705"/>
      <c r="K135" s="705"/>
      <c r="L135" s="705"/>
      <c r="M135" s="705"/>
      <c r="N135" s="705"/>
      <c r="O135" s="705"/>
      <c r="P135" s="705"/>
    </row>
    <row r="136" spans="1:16" x14ac:dyDescent="0.2">
      <c r="A136" s="705"/>
      <c r="B136" s="705"/>
      <c r="C136" s="766"/>
      <c r="D136" s="706"/>
      <c r="E136" s="706"/>
      <c r="F136" s="706"/>
      <c r="G136" s="705"/>
      <c r="H136" s="705"/>
      <c r="I136" s="705"/>
      <c r="J136" s="705"/>
      <c r="K136" s="705"/>
      <c r="L136" s="705"/>
      <c r="M136" s="705"/>
      <c r="N136" s="705"/>
      <c r="O136" s="705"/>
      <c r="P136" s="705"/>
    </row>
    <row r="137" spans="1:16" s="49" customFormat="1" ht="13.5" thickBot="1" x14ac:dyDescent="0.25">
      <c r="A137" s="707" t="s">
        <v>951</v>
      </c>
      <c r="B137" s="707"/>
      <c r="C137" s="707"/>
      <c r="D137" s="707"/>
      <c r="E137" s="708"/>
      <c r="F137" s="708"/>
      <c r="G137" s="708"/>
      <c r="H137" s="703"/>
      <c r="I137" s="708"/>
      <c r="J137" s="708"/>
      <c r="K137" s="708"/>
      <c r="L137" s="708"/>
      <c r="M137" s="708"/>
      <c r="N137" s="708"/>
      <c r="O137" s="708"/>
      <c r="P137" s="708"/>
    </row>
    <row r="138" spans="1:16" x14ac:dyDescent="0.2">
      <c r="A138" s="1277" t="s">
        <v>1033</v>
      </c>
      <c r="B138" s="1278"/>
      <c r="C138" s="50"/>
      <c r="D138" s="51"/>
      <c r="E138" s="52"/>
      <c r="F138" s="52"/>
      <c r="G138" s="52"/>
      <c r="H138" s="52"/>
      <c r="I138" s="52" t="s">
        <v>378</v>
      </c>
      <c r="J138" s="52" t="s">
        <v>379</v>
      </c>
      <c r="K138" s="53" t="s">
        <v>377</v>
      </c>
      <c r="L138" s="705"/>
      <c r="M138" s="705"/>
      <c r="N138" s="705"/>
      <c r="O138" s="705"/>
      <c r="P138" s="705"/>
    </row>
    <row r="139" spans="1:16" ht="13.5" thickBot="1" x14ac:dyDescent="0.25">
      <c r="A139" s="1279" t="s">
        <v>1034</v>
      </c>
      <c r="B139" s="1280"/>
      <c r="C139" s="54"/>
      <c r="D139" s="55"/>
      <c r="E139" s="56"/>
      <c r="F139" s="56"/>
      <c r="G139" s="56"/>
      <c r="H139" s="56"/>
      <c r="I139" s="56" t="s">
        <v>878</v>
      </c>
      <c r="J139" s="56" t="s">
        <v>875</v>
      </c>
      <c r="K139" s="57" t="s">
        <v>876</v>
      </c>
      <c r="L139" s="705"/>
      <c r="M139" s="705"/>
      <c r="N139" s="705"/>
      <c r="O139" s="705"/>
      <c r="P139" s="705"/>
    </row>
    <row r="140" spans="1:16" x14ac:dyDescent="0.2">
      <c r="A140" s="1281" t="s">
        <v>689</v>
      </c>
      <c r="B140" s="1269"/>
      <c r="C140" s="74" t="s">
        <v>699</v>
      </c>
      <c r="D140" s="148" t="s">
        <v>691</v>
      </c>
      <c r="E140" s="103"/>
      <c r="F140" s="103"/>
      <c r="G140" s="103"/>
      <c r="H140" s="103"/>
      <c r="I140" s="103">
        <v>7.1</v>
      </c>
      <c r="J140" s="103">
        <v>10</v>
      </c>
      <c r="K140" s="104">
        <v>12.5</v>
      </c>
      <c r="L140" s="705"/>
      <c r="M140" s="705"/>
      <c r="N140" s="705"/>
      <c r="O140" s="705"/>
      <c r="P140" s="705"/>
    </row>
    <row r="141" spans="1:16" x14ac:dyDescent="0.2">
      <c r="A141" s="1262" t="s">
        <v>700</v>
      </c>
      <c r="B141" s="1263"/>
      <c r="C141" s="67" t="s">
        <v>699</v>
      </c>
      <c r="D141" s="149" t="s">
        <v>691</v>
      </c>
      <c r="E141" s="105"/>
      <c r="F141" s="105"/>
      <c r="G141" s="105"/>
      <c r="H141" s="105"/>
      <c r="I141" s="105">
        <v>8</v>
      </c>
      <c r="J141" s="105">
        <v>11.2</v>
      </c>
      <c r="K141" s="106">
        <v>14</v>
      </c>
      <c r="L141" s="705"/>
      <c r="M141" s="705"/>
      <c r="N141" s="705"/>
      <c r="O141" s="705"/>
      <c r="P141" s="705"/>
    </row>
    <row r="142" spans="1:16" x14ac:dyDescent="0.2">
      <c r="A142" s="1262" t="s">
        <v>702</v>
      </c>
      <c r="B142" s="1263"/>
      <c r="C142" s="1263"/>
      <c r="D142" s="149" t="s">
        <v>693</v>
      </c>
      <c r="E142" s="68"/>
      <c r="F142" s="68"/>
      <c r="G142" s="68"/>
      <c r="H142" s="68"/>
      <c r="I142" s="68">
        <f>'Интерактивный прайс-лист'!$F$26*VLOOKUP(I138,last!$B$1:$C$2095,2,0)</f>
        <v>1564</v>
      </c>
      <c r="J142" s="68">
        <f>'Интерактивный прайс-лист'!$F$26*VLOOKUP(J138,last!$B$1:$C$2095,2,0)</f>
        <v>1760</v>
      </c>
      <c r="K142" s="69">
        <f>'Интерактивный прайс-лист'!$F$26*VLOOKUP(K138,last!$B$1:$C$2095,2,0)</f>
        <v>1956</v>
      </c>
      <c r="L142" s="705"/>
      <c r="M142" s="705"/>
      <c r="N142" s="705"/>
      <c r="O142" s="705"/>
      <c r="P142" s="705"/>
    </row>
    <row r="143" spans="1:16" x14ac:dyDescent="0.2">
      <c r="A143" s="1262" t="s">
        <v>703</v>
      </c>
      <c r="B143" s="1263"/>
      <c r="C143" s="1263"/>
      <c r="D143" s="149" t="s">
        <v>693</v>
      </c>
      <c r="E143" s="68"/>
      <c r="F143" s="68"/>
      <c r="G143" s="68"/>
      <c r="H143" s="68"/>
      <c r="I143" s="68">
        <f>'Интерактивный прайс-лист'!$F$26*VLOOKUP(I139,last!$B$1:$C$2095,2,0)</f>
        <v>3025</v>
      </c>
      <c r="J143" s="68">
        <f>'Интерактивный прайс-лист'!$F$26*VLOOKUP(J139,last!$B$1:$C$2095,2,0)</f>
        <v>3484</v>
      </c>
      <c r="K143" s="69">
        <f>'Интерактивный прайс-лист'!$F$26*VLOOKUP(K139,last!$B$1:$C$2095,2,0)</f>
        <v>3948</v>
      </c>
      <c r="L143" s="705"/>
      <c r="M143" s="705"/>
      <c r="N143" s="705"/>
      <c r="O143" s="705"/>
      <c r="P143" s="705"/>
    </row>
    <row r="144" spans="1:16" ht="13.5" thickBot="1" x14ac:dyDescent="0.25">
      <c r="A144" s="1370" t="s">
        <v>715</v>
      </c>
      <c r="B144" s="1371"/>
      <c r="C144" s="1371"/>
      <c r="D144" s="135" t="s">
        <v>693</v>
      </c>
      <c r="E144" s="71"/>
      <c r="F144" s="71"/>
      <c r="G144" s="71"/>
      <c r="H144" s="71"/>
      <c r="I144" s="71">
        <f>SUM(I142:I143)</f>
        <v>4589</v>
      </c>
      <c r="J144" s="71">
        <f>SUM(J142:J143)</f>
        <v>5244</v>
      </c>
      <c r="K144" s="72">
        <f>SUM(K142:K143)</f>
        <v>5904</v>
      </c>
      <c r="L144" s="705"/>
      <c r="M144" s="705"/>
      <c r="N144" s="705"/>
      <c r="O144" s="705"/>
      <c r="P144" s="705"/>
    </row>
    <row r="145" spans="1:16" x14ac:dyDescent="0.2">
      <c r="A145" s="764"/>
      <c r="B145" s="764"/>
      <c r="C145" s="764"/>
      <c r="D145" s="765"/>
      <c r="E145" s="706"/>
      <c r="F145" s="706"/>
      <c r="G145" s="706"/>
      <c r="H145" s="706"/>
      <c r="I145" s="711"/>
      <c r="J145" s="706"/>
      <c r="K145" s="705"/>
      <c r="L145" s="705"/>
      <c r="M145" s="705"/>
      <c r="N145" s="705"/>
      <c r="O145" s="705"/>
      <c r="P145" s="705"/>
    </row>
    <row r="146" spans="1:16" ht="13.5" thickBot="1" x14ac:dyDescent="0.25">
      <c r="A146" s="1391" t="s">
        <v>1087</v>
      </c>
      <c r="B146" s="1392"/>
      <c r="C146" s="1392"/>
      <c r="D146" s="1393"/>
      <c r="E146" s="718"/>
      <c r="F146" s="718"/>
      <c r="G146" s="718"/>
      <c r="H146" s="718"/>
      <c r="I146" s="718"/>
      <c r="J146" s="718"/>
      <c r="K146" s="718"/>
      <c r="L146" s="705"/>
      <c r="M146" s="705"/>
      <c r="N146" s="705"/>
      <c r="O146" s="705"/>
      <c r="P146" s="705"/>
    </row>
    <row r="147" spans="1:16" x14ac:dyDescent="0.2">
      <c r="A147" s="1270" t="s">
        <v>705</v>
      </c>
      <c r="B147" s="1268" t="s">
        <v>706</v>
      </c>
      <c r="C147" s="161" t="s">
        <v>139</v>
      </c>
      <c r="D147" s="240" t="s">
        <v>693</v>
      </c>
      <c r="E147" s="689"/>
      <c r="F147" s="689"/>
      <c r="G147" s="689"/>
      <c r="H147" s="689"/>
      <c r="I147" s="1380">
        <f>'Интерактивный прайс-лист'!$F$26*VLOOKUP(C147,last!$B$1:$C$1706,2,0)</f>
        <v>94</v>
      </c>
      <c r="J147" s="1380" t="e">
        <f>'Интерактивный прайс-лист'!$F$26*VLOOKUP(J144,last!$B$1:$C$1706,2,0)</f>
        <v>#N/A</v>
      </c>
      <c r="K147" s="1381" t="e">
        <f>'Интерактивный прайс-лист'!$F$26*VLOOKUP(K144,last!$B$1:$C$1706,2,0)</f>
        <v>#N/A</v>
      </c>
      <c r="L147" s="705"/>
      <c r="M147" s="705"/>
      <c r="N147" s="705"/>
      <c r="O147" s="705"/>
      <c r="P147" s="705"/>
    </row>
    <row r="148" spans="1:16" ht="13.5" thickBot="1" x14ac:dyDescent="0.25">
      <c r="A148" s="1272"/>
      <c r="B148" s="1390"/>
      <c r="C148" s="82" t="s">
        <v>825</v>
      </c>
      <c r="D148" s="151" t="s">
        <v>693</v>
      </c>
      <c r="E148" s="692"/>
      <c r="F148" s="692"/>
      <c r="G148" s="692"/>
      <c r="H148" s="692"/>
      <c r="I148" s="1415">
        <f>'Интерактивный прайс-лист'!$F$26*VLOOKUP(C148,last!$B$1:$C$1706,2,0)</f>
        <v>267</v>
      </c>
      <c r="J148" s="1415" t="e">
        <f>'Интерактивный прайс-лист'!$F$26*VLOOKUP(J145,last!$B$1:$C$1706,2,0)</f>
        <v>#N/A</v>
      </c>
      <c r="K148" s="1416" t="e">
        <f>'Интерактивный прайс-лист'!$F$26*VLOOKUP(K145,last!$B$1:$C$1706,2,0)</f>
        <v>#N/A</v>
      </c>
      <c r="L148" s="705"/>
      <c r="M148" s="705"/>
      <c r="N148" s="705"/>
      <c r="O148" s="705"/>
      <c r="P148" s="705"/>
    </row>
    <row r="149" spans="1:16" x14ac:dyDescent="0.2">
      <c r="A149" s="764"/>
      <c r="B149" s="764"/>
      <c r="C149" s="710"/>
      <c r="D149" s="766"/>
      <c r="E149" s="772"/>
      <c r="F149" s="772"/>
      <c r="G149" s="772"/>
      <c r="H149" s="703"/>
      <c r="I149" s="705"/>
      <c r="J149" s="705"/>
      <c r="K149" s="705"/>
      <c r="L149" s="705"/>
      <c r="M149" s="705"/>
      <c r="N149" s="705"/>
      <c r="O149" s="705"/>
      <c r="P149" s="705"/>
    </row>
    <row r="150" spans="1:16" x14ac:dyDescent="0.2">
      <c r="A150" s="1024"/>
      <c r="B150" s="1024"/>
      <c r="C150" s="710"/>
      <c r="D150" s="766"/>
      <c r="E150" s="772"/>
      <c r="F150" s="772"/>
      <c r="G150" s="772"/>
      <c r="H150" s="703"/>
      <c r="I150" s="705"/>
      <c r="J150" s="705"/>
      <c r="K150" s="705"/>
      <c r="L150" s="705"/>
      <c r="M150" s="705"/>
      <c r="N150" s="705"/>
      <c r="O150" s="705"/>
      <c r="P150" s="705"/>
    </row>
    <row r="151" spans="1:16" x14ac:dyDescent="0.2">
      <c r="A151" s="705"/>
      <c r="B151" s="705"/>
      <c r="C151" s="766"/>
      <c r="D151" s="706"/>
      <c r="E151" s="706"/>
      <c r="F151" s="706"/>
      <c r="G151" s="705"/>
      <c r="H151" s="703"/>
      <c r="I151" s="705"/>
      <c r="J151" s="705"/>
      <c r="K151" s="705"/>
      <c r="L151" s="705"/>
      <c r="M151" s="705"/>
      <c r="N151" s="705"/>
      <c r="O151" s="705"/>
      <c r="P151" s="705"/>
    </row>
    <row r="152" spans="1:16" x14ac:dyDescent="0.2">
      <c r="A152" s="1405" t="s">
        <v>1423</v>
      </c>
      <c r="B152" s="1405"/>
      <c r="C152" s="1405"/>
      <c r="D152" s="1405"/>
      <c r="E152" s="714"/>
      <c r="F152" s="714"/>
      <c r="G152" s="716"/>
      <c r="H152" s="716"/>
      <c r="I152" s="715"/>
      <c r="J152" s="715"/>
      <c r="K152" s="715"/>
      <c r="L152" s="715"/>
      <c r="M152" s="715"/>
      <c r="N152" s="715"/>
      <c r="O152" s="715"/>
      <c r="P152" s="715"/>
    </row>
    <row r="153" spans="1:16" x14ac:dyDescent="0.2">
      <c r="A153" s="1405"/>
      <c r="B153" s="1405"/>
      <c r="C153" s="1405"/>
      <c r="D153" s="1405"/>
      <c r="E153" s="714"/>
      <c r="F153" s="714"/>
      <c r="G153" s="715"/>
      <c r="H153" s="715"/>
      <c r="I153" s="715"/>
      <c r="J153" s="715"/>
      <c r="K153" s="715"/>
      <c r="L153" s="715"/>
      <c r="M153" s="715"/>
      <c r="N153" s="715"/>
      <c r="O153" s="715"/>
      <c r="P153" s="715"/>
    </row>
    <row r="154" spans="1:16" s="49" customFormat="1" x14ac:dyDescent="0.2">
      <c r="A154" s="708"/>
      <c r="B154" s="708"/>
      <c r="C154" s="708"/>
      <c r="D154" s="708"/>
      <c r="E154" s="708"/>
      <c r="F154" s="708"/>
      <c r="G154" s="708"/>
      <c r="H154" s="708"/>
      <c r="I154" s="708"/>
      <c r="J154" s="708"/>
      <c r="K154" s="708"/>
      <c r="L154" s="708"/>
      <c r="M154" s="708"/>
      <c r="N154" s="708"/>
      <c r="O154" s="708"/>
      <c r="P154" s="708"/>
    </row>
    <row r="155" spans="1:16" s="49" customFormat="1" ht="13.5" thickBot="1" x14ac:dyDescent="0.25">
      <c r="A155" s="707" t="s">
        <v>951</v>
      </c>
      <c r="B155" s="707"/>
      <c r="C155" s="707"/>
      <c r="D155" s="707"/>
      <c r="E155" s="708"/>
      <c r="F155" s="708"/>
      <c r="G155" s="708"/>
      <c r="H155" s="708"/>
      <c r="I155" s="708"/>
      <c r="J155" s="708"/>
      <c r="K155" s="708"/>
      <c r="L155" s="708"/>
      <c r="M155" s="708"/>
      <c r="N155" s="708"/>
      <c r="O155" s="708"/>
      <c r="P155" s="708"/>
    </row>
    <row r="156" spans="1:16" x14ac:dyDescent="0.2">
      <c r="A156" s="1277" t="s">
        <v>1033</v>
      </c>
      <c r="B156" s="1278"/>
      <c r="C156" s="50"/>
      <c r="D156" s="749"/>
      <c r="E156" s="515"/>
      <c r="F156" s="515"/>
      <c r="G156" s="515"/>
      <c r="H156" s="515"/>
      <c r="I156" s="515"/>
      <c r="J156" s="515"/>
      <c r="K156" s="887" t="s">
        <v>1540</v>
      </c>
      <c r="L156" s="708"/>
      <c r="M156" s="708"/>
      <c r="N156" s="705"/>
      <c r="O156" s="705"/>
      <c r="P156" s="705"/>
    </row>
    <row r="157" spans="1:16" ht="13.5" thickBot="1" x14ac:dyDescent="0.25">
      <c r="A157" s="1279" t="s">
        <v>1034</v>
      </c>
      <c r="B157" s="1280"/>
      <c r="C157" s="54"/>
      <c r="D157" s="750"/>
      <c r="E157" s="203"/>
      <c r="F157" s="203"/>
      <c r="G157" s="203"/>
      <c r="H157" s="203"/>
      <c r="I157" s="203"/>
      <c r="J157" s="203"/>
      <c r="K157" s="751" t="s">
        <v>297</v>
      </c>
      <c r="L157" s="705"/>
      <c r="M157" s="705"/>
      <c r="N157" s="705"/>
      <c r="O157" s="705"/>
      <c r="P157" s="705"/>
    </row>
    <row r="158" spans="1:16" x14ac:dyDescent="0.2">
      <c r="A158" s="1281" t="s">
        <v>689</v>
      </c>
      <c r="B158" s="1269"/>
      <c r="C158" s="74" t="s">
        <v>699</v>
      </c>
      <c r="D158" s="79" t="s">
        <v>691</v>
      </c>
      <c r="E158" s="759"/>
      <c r="F158" s="759"/>
      <c r="G158" s="759"/>
      <c r="H158" s="759"/>
      <c r="I158" s="759"/>
      <c r="J158" s="759"/>
      <c r="K158" s="752">
        <v>12.5</v>
      </c>
      <c r="L158" s="705"/>
      <c r="M158" s="705"/>
      <c r="N158" s="705"/>
      <c r="O158" s="705"/>
      <c r="P158" s="705"/>
    </row>
    <row r="159" spans="1:16" x14ac:dyDescent="0.2">
      <c r="A159" s="1262" t="s">
        <v>700</v>
      </c>
      <c r="B159" s="1263"/>
      <c r="C159" s="67" t="s">
        <v>699</v>
      </c>
      <c r="D159" s="80" t="s">
        <v>691</v>
      </c>
      <c r="E159" s="757"/>
      <c r="F159" s="757"/>
      <c r="G159" s="757"/>
      <c r="H159" s="757"/>
      <c r="I159" s="757"/>
      <c r="J159" s="757"/>
      <c r="K159" s="753">
        <v>14</v>
      </c>
      <c r="L159" s="705"/>
      <c r="M159" s="705"/>
      <c r="N159" s="705"/>
      <c r="O159" s="705"/>
      <c r="P159" s="705"/>
    </row>
    <row r="160" spans="1:16" x14ac:dyDescent="0.2">
      <c r="A160" s="1262" t="s">
        <v>702</v>
      </c>
      <c r="B160" s="1263"/>
      <c r="C160" s="1263"/>
      <c r="D160" s="80" t="s">
        <v>693</v>
      </c>
      <c r="E160" s="758"/>
      <c r="F160" s="758"/>
      <c r="G160" s="758"/>
      <c r="H160" s="758"/>
      <c r="I160" s="758"/>
      <c r="J160" s="758"/>
      <c r="K160" s="754">
        <f>'Интерактивный прайс-лист'!$F$26*VLOOKUP(K156,last!$B$1:$C$1706,2,0)</f>
        <v>2264</v>
      </c>
      <c r="L160" s="705"/>
      <c r="M160" s="705"/>
      <c r="N160" s="705"/>
      <c r="O160" s="705"/>
      <c r="P160" s="705"/>
    </row>
    <row r="161" spans="1:16" x14ac:dyDescent="0.2">
      <c r="A161" s="1262" t="s">
        <v>703</v>
      </c>
      <c r="B161" s="1263"/>
      <c r="C161" s="1263"/>
      <c r="D161" s="80" t="s">
        <v>693</v>
      </c>
      <c r="E161" s="758"/>
      <c r="F161" s="758"/>
      <c r="G161" s="758"/>
      <c r="H161" s="758"/>
      <c r="I161" s="758"/>
      <c r="J161" s="758"/>
      <c r="K161" s="754">
        <f>'Интерактивный прайс-лист'!$F$26*VLOOKUP(K157,last!$B$1:$C$3065,2,0)</f>
        <v>3131</v>
      </c>
      <c r="L161" s="705"/>
      <c r="M161" s="705"/>
      <c r="N161" s="705"/>
      <c r="O161" s="705"/>
      <c r="P161" s="705"/>
    </row>
    <row r="162" spans="1:16" ht="13.5" thickBot="1" x14ac:dyDescent="0.25">
      <c r="A162" s="1370" t="s">
        <v>715</v>
      </c>
      <c r="B162" s="1371"/>
      <c r="C162" s="1371"/>
      <c r="D162" s="70" t="s">
        <v>693</v>
      </c>
      <c r="E162" s="652"/>
      <c r="F162" s="652"/>
      <c r="G162" s="652"/>
      <c r="H162" s="652"/>
      <c r="I162" s="652"/>
      <c r="J162" s="652"/>
      <c r="K162" s="755">
        <f>SUM(K160:K161)</f>
        <v>5395</v>
      </c>
      <c r="L162" s="705"/>
      <c r="M162" s="705"/>
      <c r="N162" s="705"/>
      <c r="O162" s="705"/>
      <c r="P162" s="705"/>
    </row>
    <row r="163" spans="1:16" x14ac:dyDescent="0.2">
      <c r="A163" s="764"/>
      <c r="B163" s="764"/>
      <c r="C163" s="764"/>
      <c r="D163" s="765"/>
      <c r="E163" s="767"/>
      <c r="F163" s="767"/>
      <c r="G163" s="767"/>
      <c r="H163" s="767"/>
      <c r="I163" s="767"/>
      <c r="J163" s="767"/>
      <c r="K163" s="767"/>
      <c r="L163" s="705"/>
      <c r="M163" s="705"/>
      <c r="N163" s="705"/>
      <c r="O163" s="705"/>
      <c r="P163" s="705"/>
    </row>
    <row r="164" spans="1:16" ht="13.5" thickBot="1" x14ac:dyDescent="0.25">
      <c r="A164" s="1391" t="s">
        <v>1087</v>
      </c>
      <c r="B164" s="1392"/>
      <c r="C164" s="1392"/>
      <c r="D164" s="1393"/>
      <c r="E164" s="756"/>
      <c r="F164" s="756"/>
      <c r="G164" s="756"/>
      <c r="H164" s="756"/>
      <c r="I164" s="756"/>
      <c r="J164" s="756"/>
      <c r="K164" s="756"/>
      <c r="L164" s="705"/>
      <c r="M164" s="705"/>
      <c r="N164" s="705"/>
      <c r="O164" s="705"/>
      <c r="P164" s="705"/>
    </row>
    <row r="165" spans="1:16" x14ac:dyDescent="0.2">
      <c r="A165" s="1270" t="s">
        <v>705</v>
      </c>
      <c r="B165" s="1268" t="s">
        <v>706</v>
      </c>
      <c r="C165" s="1022" t="s">
        <v>139</v>
      </c>
      <c r="D165" s="363" t="s">
        <v>693</v>
      </c>
      <c r="E165" s="970"/>
      <c r="F165" s="970"/>
      <c r="G165" s="970"/>
      <c r="H165" s="970"/>
      <c r="I165" s="970"/>
      <c r="J165" s="970"/>
      <c r="K165" s="700">
        <f>'Интерактивный прайс-лист'!$F$26*VLOOKUP(C165,last!$B$1:$C$1706,2,0)</f>
        <v>94</v>
      </c>
      <c r="L165" s="705"/>
      <c r="M165" s="705"/>
      <c r="N165" s="705"/>
      <c r="O165" s="705"/>
      <c r="P165" s="705"/>
    </row>
    <row r="166" spans="1:16" x14ac:dyDescent="0.2">
      <c r="A166" s="1281"/>
      <c r="B166" s="1269"/>
      <c r="C166" s="956" t="s">
        <v>1524</v>
      </c>
      <c r="D166" s="80" t="s">
        <v>693</v>
      </c>
      <c r="E166" s="967"/>
      <c r="F166" s="967"/>
      <c r="G166" s="967"/>
      <c r="H166" s="967"/>
      <c r="I166" s="967"/>
      <c r="J166" s="967"/>
      <c r="K166" s="698">
        <f>'Интерактивный прайс-лист'!$F$26*VLOOKUP(C166,last!$B$1:$C$1706,2,0)</f>
        <v>267</v>
      </c>
      <c r="L166" s="705"/>
      <c r="M166" s="705"/>
      <c r="N166" s="705"/>
      <c r="O166" s="705"/>
      <c r="P166" s="705"/>
    </row>
    <row r="167" spans="1:16" x14ac:dyDescent="0.2">
      <c r="A167" s="1367" t="s">
        <v>714</v>
      </c>
      <c r="B167" s="1368"/>
      <c r="C167" s="1368"/>
      <c r="D167" s="1369"/>
      <c r="E167" s="414"/>
      <c r="F167" s="414"/>
      <c r="G167" s="414"/>
      <c r="H167" s="414"/>
      <c r="I167" s="414"/>
      <c r="J167" s="414"/>
      <c r="K167" s="1076" t="s">
        <v>167</v>
      </c>
      <c r="L167" s="705"/>
      <c r="M167" s="705"/>
      <c r="N167" s="705"/>
      <c r="O167" s="705"/>
      <c r="P167" s="705"/>
    </row>
    <row r="168" spans="1:16" ht="13.5" thickBot="1" x14ac:dyDescent="0.25">
      <c r="A168" s="1370" t="s">
        <v>716</v>
      </c>
      <c r="B168" s="1371"/>
      <c r="C168" s="952" t="s">
        <v>717</v>
      </c>
      <c r="D168" s="135" t="s">
        <v>693</v>
      </c>
      <c r="E168" s="993"/>
      <c r="F168" s="993"/>
      <c r="G168" s="993"/>
      <c r="H168" s="993"/>
      <c r="I168" s="993"/>
      <c r="J168" s="993"/>
      <c r="K168" s="994">
        <f>'Интерактивный прайс-лист'!$F$26*VLOOKUP(K167,last!$B$1:$C$1706,2,0)</f>
        <v>398</v>
      </c>
      <c r="L168" s="705"/>
      <c r="M168" s="705"/>
      <c r="N168" s="705"/>
      <c r="O168" s="705"/>
      <c r="P168" s="705"/>
    </row>
    <row r="169" spans="1:16" x14ac:dyDescent="0.2">
      <c r="A169" s="705"/>
      <c r="B169" s="705"/>
      <c r="C169" s="766"/>
      <c r="D169" s="706"/>
      <c r="E169" s="706"/>
      <c r="F169" s="708"/>
      <c r="G169" s="708"/>
      <c r="H169" s="708"/>
      <c r="I169" s="708"/>
      <c r="J169" s="708"/>
      <c r="K169" s="708"/>
      <c r="L169" s="705"/>
      <c r="M169" s="705"/>
      <c r="N169" s="705"/>
      <c r="O169" s="705"/>
      <c r="P169" s="705"/>
    </row>
    <row r="170" spans="1:16" s="49" customFormat="1" x14ac:dyDescent="0.2">
      <c r="A170" s="708"/>
      <c r="B170" s="708"/>
      <c r="C170" s="708"/>
      <c r="D170" s="708"/>
      <c r="E170" s="708"/>
      <c r="F170" s="708"/>
      <c r="G170" s="708"/>
      <c r="H170" s="708"/>
      <c r="I170" s="708"/>
      <c r="J170" s="708"/>
      <c r="K170" s="708"/>
      <c r="L170" s="708"/>
      <c r="M170" s="708"/>
      <c r="N170" s="708"/>
      <c r="O170" s="708"/>
      <c r="P170" s="708"/>
    </row>
    <row r="171" spans="1:16" s="49" customFormat="1" ht="13.5" thickBot="1" x14ac:dyDescent="0.25">
      <c r="A171" s="707" t="s">
        <v>951</v>
      </c>
      <c r="B171" s="707"/>
      <c r="C171" s="707"/>
      <c r="D171" s="707"/>
      <c r="E171" s="708"/>
      <c r="F171" s="708"/>
      <c r="G171" s="708"/>
      <c r="H171" s="708"/>
      <c r="I171" s="708"/>
      <c r="J171" s="708"/>
      <c r="K171" s="708"/>
      <c r="L171" s="708"/>
      <c r="M171" s="708"/>
      <c r="N171" s="708"/>
      <c r="O171" s="708"/>
      <c r="P171" s="708"/>
    </row>
    <row r="172" spans="1:16" x14ac:dyDescent="0.2">
      <c r="A172" s="1409" t="s">
        <v>1033</v>
      </c>
      <c r="B172" s="1410"/>
      <c r="C172" s="726"/>
      <c r="D172" s="1160"/>
      <c r="E172" s="1162"/>
      <c r="F172" s="760"/>
      <c r="G172" s="760"/>
      <c r="H172" s="760"/>
      <c r="I172" s="760"/>
      <c r="J172" s="760"/>
      <c r="K172" s="1163" t="s">
        <v>1540</v>
      </c>
      <c r="L172" s="708"/>
      <c r="M172" s="708"/>
      <c r="N172" s="705"/>
      <c r="O172" s="705"/>
      <c r="P172" s="705"/>
    </row>
    <row r="173" spans="1:16" ht="13.5" thickBot="1" x14ac:dyDescent="0.25">
      <c r="A173" s="1411" t="s">
        <v>1034</v>
      </c>
      <c r="B173" s="1412"/>
      <c r="C173" s="728"/>
      <c r="D173" s="1161"/>
      <c r="E173" s="1164"/>
      <c r="F173" s="761"/>
      <c r="G173" s="761"/>
      <c r="H173" s="761"/>
      <c r="I173" s="761"/>
      <c r="J173" s="761"/>
      <c r="K173" s="1165" t="s">
        <v>302</v>
      </c>
      <c r="L173" s="705"/>
      <c r="M173" s="705"/>
      <c r="N173" s="705"/>
      <c r="O173" s="705"/>
      <c r="P173" s="705"/>
    </row>
    <row r="174" spans="1:16" x14ac:dyDescent="0.2">
      <c r="A174" s="1281" t="s">
        <v>689</v>
      </c>
      <c r="B174" s="1269"/>
      <c r="C174" s="74" t="s">
        <v>699</v>
      </c>
      <c r="D174" s="148" t="s">
        <v>691</v>
      </c>
      <c r="E174" s="759"/>
      <c r="F174" s="759"/>
      <c r="G174" s="759"/>
      <c r="H174" s="759"/>
      <c r="I174" s="759"/>
      <c r="J174" s="759"/>
      <c r="K174" s="745">
        <v>12.5</v>
      </c>
      <c r="L174" s="705"/>
      <c r="M174" s="705"/>
      <c r="N174" s="705"/>
      <c r="O174" s="705"/>
      <c r="P174" s="705"/>
    </row>
    <row r="175" spans="1:16" x14ac:dyDescent="0.2">
      <c r="A175" s="1262" t="s">
        <v>700</v>
      </c>
      <c r="B175" s="1263"/>
      <c r="C175" s="67" t="s">
        <v>699</v>
      </c>
      <c r="D175" s="149" t="s">
        <v>691</v>
      </c>
      <c r="E175" s="757"/>
      <c r="F175" s="757"/>
      <c r="G175" s="757"/>
      <c r="H175" s="757"/>
      <c r="I175" s="757"/>
      <c r="J175" s="757"/>
      <c r="K175" s="746" t="s">
        <v>701</v>
      </c>
      <c r="L175" s="705"/>
      <c r="M175" s="705"/>
      <c r="N175" s="705"/>
      <c r="O175" s="705"/>
      <c r="P175" s="705"/>
    </row>
    <row r="176" spans="1:16" x14ac:dyDescent="0.2">
      <c r="A176" s="1262" t="s">
        <v>702</v>
      </c>
      <c r="B176" s="1263"/>
      <c r="C176" s="1263"/>
      <c r="D176" s="149" t="s">
        <v>693</v>
      </c>
      <c r="E176" s="758"/>
      <c r="F176" s="758"/>
      <c r="G176" s="758"/>
      <c r="H176" s="758"/>
      <c r="I176" s="758"/>
      <c r="J176" s="758"/>
      <c r="K176" s="747">
        <f>'Интерактивный прайс-лист'!$F$26*VLOOKUP(K172,last!$B$1:$C$1706,2,0)</f>
        <v>2264</v>
      </c>
      <c r="L176" s="705"/>
      <c r="M176" s="705"/>
      <c r="N176" s="705"/>
      <c r="O176" s="705"/>
      <c r="P176" s="705"/>
    </row>
    <row r="177" spans="1:16" x14ac:dyDescent="0.2">
      <c r="A177" s="1262" t="s">
        <v>703</v>
      </c>
      <c r="B177" s="1263"/>
      <c r="C177" s="1263"/>
      <c r="D177" s="149" t="s">
        <v>693</v>
      </c>
      <c r="E177" s="758"/>
      <c r="F177" s="758"/>
      <c r="G177" s="758"/>
      <c r="H177" s="758"/>
      <c r="I177" s="758"/>
      <c r="J177" s="758"/>
      <c r="K177" s="747">
        <f>'Интерактивный прайс-лист'!$F$26*VLOOKUP(K173,last!$B$1:$C$3065,2,0)</f>
        <v>2837</v>
      </c>
      <c r="L177" s="705"/>
      <c r="M177" s="705"/>
      <c r="N177" s="705"/>
      <c r="O177" s="705"/>
      <c r="P177" s="705"/>
    </row>
    <row r="178" spans="1:16" ht="13.5" thickBot="1" x14ac:dyDescent="0.25">
      <c r="A178" s="1370" t="s">
        <v>715</v>
      </c>
      <c r="B178" s="1371"/>
      <c r="C178" s="1371"/>
      <c r="D178" s="135" t="s">
        <v>693</v>
      </c>
      <c r="E178" s="652"/>
      <c r="F178" s="652"/>
      <c r="G178" s="652"/>
      <c r="H178" s="652"/>
      <c r="I178" s="652"/>
      <c r="J178" s="652"/>
      <c r="K178" s="748">
        <f>SUM(K176:K177)</f>
        <v>5101</v>
      </c>
      <c r="L178" s="705"/>
      <c r="M178" s="705"/>
      <c r="N178" s="705"/>
      <c r="O178" s="705"/>
      <c r="P178" s="705"/>
    </row>
    <row r="179" spans="1:16" x14ac:dyDescent="0.2">
      <c r="A179" s="764"/>
      <c r="B179" s="764"/>
      <c r="C179" s="764"/>
      <c r="D179" s="765"/>
      <c r="E179" s="767"/>
      <c r="F179" s="767"/>
      <c r="G179" s="767"/>
      <c r="H179" s="767"/>
      <c r="I179" s="767"/>
      <c r="J179" s="767"/>
      <c r="K179" s="767"/>
      <c r="L179" s="705"/>
      <c r="M179" s="705"/>
      <c r="N179" s="705"/>
      <c r="O179" s="705"/>
      <c r="P179" s="705"/>
    </row>
    <row r="180" spans="1:16" ht="13.5" thickBot="1" x14ac:dyDescent="0.25">
      <c r="A180" s="1391" t="s">
        <v>1087</v>
      </c>
      <c r="B180" s="1392"/>
      <c r="C180" s="1392"/>
      <c r="D180" s="1393"/>
      <c r="E180" s="762"/>
      <c r="F180" s="762"/>
      <c r="G180" s="762"/>
      <c r="H180" s="762"/>
      <c r="I180" s="762"/>
      <c r="J180" s="762"/>
      <c r="K180" s="762"/>
      <c r="L180" s="705"/>
      <c r="M180" s="705"/>
      <c r="N180" s="705"/>
      <c r="O180" s="705"/>
      <c r="P180" s="705"/>
    </row>
    <row r="181" spans="1:16" x14ac:dyDescent="0.2">
      <c r="A181" s="1374" t="s">
        <v>705</v>
      </c>
      <c r="B181" s="1376" t="s">
        <v>706</v>
      </c>
      <c r="C181" s="768" t="s">
        <v>139</v>
      </c>
      <c r="D181" s="769" t="s">
        <v>693</v>
      </c>
      <c r="E181" s="770"/>
      <c r="F181" s="770"/>
      <c r="G181" s="770"/>
      <c r="H181" s="770"/>
      <c r="I181" s="770"/>
      <c r="J181" s="770"/>
      <c r="K181" s="771">
        <f>'Интерактивный прайс-лист'!$F$26*VLOOKUP($C181,last!$B$1:$C$1706,2,0)</f>
        <v>94</v>
      </c>
      <c r="L181" s="705"/>
      <c r="M181" s="705"/>
      <c r="N181" s="705"/>
      <c r="O181" s="705"/>
      <c r="P181" s="705"/>
    </row>
    <row r="182" spans="1:16" x14ac:dyDescent="0.2">
      <c r="A182" s="1375"/>
      <c r="B182" s="1377"/>
      <c r="C182" s="1077" t="s">
        <v>1524</v>
      </c>
      <c r="D182" s="1078" t="s">
        <v>693</v>
      </c>
      <c r="E182" s="1079"/>
      <c r="F182" s="1079"/>
      <c r="G182" s="1079"/>
      <c r="H182" s="1079"/>
      <c r="I182" s="1079"/>
      <c r="J182" s="1079"/>
      <c r="K182" s="1080">
        <f>'Интерактивный прайс-лист'!$F$26*VLOOKUP($C182,last!$B$1:$C$1706,2,0)</f>
        <v>267</v>
      </c>
      <c r="L182" s="705"/>
      <c r="M182" s="705"/>
      <c r="N182" s="705"/>
      <c r="O182" s="705"/>
      <c r="P182" s="705"/>
    </row>
    <row r="183" spans="1:16" x14ac:dyDescent="0.2">
      <c r="A183" s="1367" t="s">
        <v>714</v>
      </c>
      <c r="B183" s="1368"/>
      <c r="C183" s="1368"/>
      <c r="D183" s="1369"/>
      <c r="E183" s="414"/>
      <c r="F183" s="414"/>
      <c r="G183" s="414"/>
      <c r="H183" s="414"/>
      <c r="I183" s="414"/>
      <c r="J183" s="414"/>
      <c r="K183" s="1076" t="s">
        <v>167</v>
      </c>
      <c r="L183" s="705"/>
      <c r="M183" s="705"/>
      <c r="N183" s="705"/>
      <c r="O183" s="705"/>
      <c r="P183" s="705"/>
    </row>
    <row r="184" spans="1:16" ht="13.5" thickBot="1" x14ac:dyDescent="0.25">
      <c r="A184" s="1370" t="s">
        <v>716</v>
      </c>
      <c r="B184" s="1371"/>
      <c r="C184" s="952" t="s">
        <v>717</v>
      </c>
      <c r="D184" s="135" t="s">
        <v>693</v>
      </c>
      <c r="E184" s="993"/>
      <c r="F184" s="993"/>
      <c r="G184" s="993"/>
      <c r="H184" s="993"/>
      <c r="I184" s="993"/>
      <c r="J184" s="993"/>
      <c r="K184" s="994">
        <f>'Интерактивный прайс-лист'!$F$26*VLOOKUP(K183,last!$B$1:$C$1706,2,0)</f>
        <v>398</v>
      </c>
      <c r="L184" s="705"/>
      <c r="M184" s="705"/>
      <c r="N184" s="705"/>
      <c r="O184" s="705"/>
      <c r="P184" s="705"/>
    </row>
    <row r="185" spans="1:16" x14ac:dyDescent="0.2">
      <c r="A185" s="705"/>
      <c r="B185" s="705"/>
      <c r="C185" s="766"/>
      <c r="D185" s="706"/>
      <c r="E185" s="706"/>
      <c r="F185" s="708"/>
      <c r="G185" s="708"/>
      <c r="H185" s="708"/>
      <c r="I185" s="708"/>
      <c r="J185" s="708"/>
      <c r="K185" s="708"/>
      <c r="L185" s="705"/>
      <c r="M185" s="705"/>
      <c r="N185" s="705"/>
      <c r="O185" s="705"/>
      <c r="P185" s="705"/>
    </row>
    <row r="186" spans="1:16" x14ac:dyDescent="0.2">
      <c r="A186" s="705"/>
      <c r="B186" s="705"/>
      <c r="C186" s="766"/>
      <c r="D186" s="706"/>
      <c r="E186" s="706"/>
      <c r="F186" s="706"/>
      <c r="G186" s="705"/>
      <c r="H186" s="705"/>
      <c r="I186" s="705"/>
      <c r="J186" s="705"/>
      <c r="K186" s="705"/>
      <c r="L186" s="705"/>
      <c r="M186" s="705"/>
      <c r="N186" s="705"/>
      <c r="O186" s="705"/>
      <c r="P186" s="705"/>
    </row>
    <row r="187" spans="1:16" s="49" customFormat="1" ht="13.5" thickBot="1" x14ac:dyDescent="0.25">
      <c r="A187" s="707" t="s">
        <v>951</v>
      </c>
      <c r="B187" s="707"/>
      <c r="C187" s="707"/>
      <c r="D187" s="707" t="s">
        <v>950</v>
      </c>
      <c r="E187" s="708"/>
      <c r="F187" s="708"/>
      <c r="G187" s="708"/>
      <c r="H187" s="708"/>
      <c r="I187" s="708"/>
      <c r="J187" s="708"/>
      <c r="K187" s="708"/>
      <c r="L187" s="708"/>
      <c r="M187" s="708"/>
      <c r="N187" s="708"/>
      <c r="O187" s="708"/>
      <c r="P187" s="708"/>
    </row>
    <row r="188" spans="1:16" x14ac:dyDescent="0.2">
      <c r="A188" s="1277" t="s">
        <v>1033</v>
      </c>
      <c r="B188" s="1278"/>
      <c r="C188" s="50"/>
      <c r="D188" s="51"/>
      <c r="E188" s="515"/>
      <c r="F188" s="515"/>
      <c r="G188" s="515"/>
      <c r="H188" s="515"/>
      <c r="I188" s="515"/>
      <c r="J188" s="515"/>
      <c r="K188" s="996" t="s">
        <v>1540</v>
      </c>
      <c r="L188" s="708"/>
      <c r="M188" s="708"/>
      <c r="N188" s="705"/>
      <c r="O188" s="705"/>
      <c r="P188" s="705"/>
    </row>
    <row r="189" spans="1:16" ht="13.5" thickBot="1" x14ac:dyDescent="0.25">
      <c r="A189" s="1279" t="s">
        <v>1034</v>
      </c>
      <c r="B189" s="1280"/>
      <c r="C189" s="54"/>
      <c r="D189" s="55"/>
      <c r="E189" s="203"/>
      <c r="F189" s="203"/>
      <c r="G189" s="203"/>
      <c r="H189" s="203"/>
      <c r="I189" s="203"/>
      <c r="J189" s="203"/>
      <c r="K189" s="57" t="s">
        <v>876</v>
      </c>
      <c r="L189" s="708"/>
      <c r="M189" s="708"/>
      <c r="N189" s="705"/>
      <c r="O189" s="705"/>
      <c r="P189" s="705"/>
    </row>
    <row r="190" spans="1:16" x14ac:dyDescent="0.2">
      <c r="A190" s="1281" t="s">
        <v>689</v>
      </c>
      <c r="B190" s="1269"/>
      <c r="C190" s="74" t="s">
        <v>699</v>
      </c>
      <c r="D190" s="134" t="s">
        <v>691</v>
      </c>
      <c r="E190" s="759"/>
      <c r="F190" s="759"/>
      <c r="G190" s="759"/>
      <c r="H190" s="759"/>
      <c r="I190" s="759"/>
      <c r="J190" s="759"/>
      <c r="K190" s="104">
        <v>12.5</v>
      </c>
      <c r="L190" s="708"/>
      <c r="M190" s="708"/>
      <c r="N190" s="705"/>
      <c r="O190" s="705"/>
      <c r="P190" s="705"/>
    </row>
    <row r="191" spans="1:16" x14ac:dyDescent="0.2">
      <c r="A191" s="1262" t="s">
        <v>700</v>
      </c>
      <c r="B191" s="1263"/>
      <c r="C191" s="67" t="s">
        <v>699</v>
      </c>
      <c r="D191" s="88" t="s">
        <v>691</v>
      </c>
      <c r="E191" s="757"/>
      <c r="F191" s="757"/>
      <c r="G191" s="757"/>
      <c r="H191" s="757"/>
      <c r="I191" s="757"/>
      <c r="J191" s="757"/>
      <c r="K191" s="106">
        <v>14</v>
      </c>
      <c r="L191" s="705"/>
      <c r="M191" s="705"/>
      <c r="N191" s="705"/>
      <c r="O191" s="705"/>
      <c r="P191" s="705"/>
    </row>
    <row r="192" spans="1:16" x14ac:dyDescent="0.2">
      <c r="A192" s="1262" t="s">
        <v>702</v>
      </c>
      <c r="B192" s="1263"/>
      <c r="C192" s="1263"/>
      <c r="D192" s="88" t="s">
        <v>693</v>
      </c>
      <c r="E192" s="758"/>
      <c r="F192" s="758"/>
      <c r="G192" s="758"/>
      <c r="H192" s="758"/>
      <c r="I192" s="758"/>
      <c r="J192" s="758"/>
      <c r="K192" s="69">
        <f>'Интерактивный прайс-лист'!$F$26*VLOOKUP(K188,last!$B$1:$C$2093,2,0)</f>
        <v>2264</v>
      </c>
      <c r="L192" s="705"/>
      <c r="M192" s="705"/>
      <c r="N192" s="705"/>
      <c r="O192" s="705"/>
      <c r="P192" s="705"/>
    </row>
    <row r="193" spans="1:19" x14ac:dyDescent="0.2">
      <c r="A193" s="1262" t="s">
        <v>703</v>
      </c>
      <c r="B193" s="1263"/>
      <c r="C193" s="1263"/>
      <c r="D193" s="88" t="s">
        <v>693</v>
      </c>
      <c r="E193" s="758"/>
      <c r="F193" s="758"/>
      <c r="G193" s="758"/>
      <c r="H193" s="758"/>
      <c r="I193" s="758"/>
      <c r="J193" s="758"/>
      <c r="K193" s="69">
        <f>'Интерактивный прайс-лист'!$F$26*VLOOKUP(K189,last!$B$1:$C$2093,2,0)</f>
        <v>3948</v>
      </c>
      <c r="L193" s="705"/>
      <c r="M193" s="705"/>
      <c r="N193" s="705"/>
      <c r="O193" s="705"/>
      <c r="P193" s="705"/>
    </row>
    <row r="194" spans="1:19" ht="13.5" thickBot="1" x14ac:dyDescent="0.25">
      <c r="A194" s="1370" t="s">
        <v>715</v>
      </c>
      <c r="B194" s="1371"/>
      <c r="C194" s="1371"/>
      <c r="D194" s="135" t="s">
        <v>693</v>
      </c>
      <c r="E194" s="652"/>
      <c r="F194" s="652"/>
      <c r="G194" s="652"/>
      <c r="H194" s="652"/>
      <c r="I194" s="652"/>
      <c r="J194" s="652"/>
      <c r="K194" s="72">
        <f>SUM(K192:K193)</f>
        <v>6212</v>
      </c>
      <c r="L194" s="705"/>
      <c r="M194" s="705"/>
      <c r="N194" s="705"/>
      <c r="O194" s="705"/>
      <c r="P194" s="705"/>
    </row>
    <row r="195" spans="1:19" x14ac:dyDescent="0.2">
      <c r="A195" s="764"/>
      <c r="B195" s="764"/>
      <c r="C195" s="764"/>
      <c r="D195" s="710"/>
      <c r="E195" s="767"/>
      <c r="F195" s="767"/>
      <c r="G195" s="767"/>
      <c r="H195" s="767"/>
      <c r="I195" s="767"/>
      <c r="J195" s="767"/>
      <c r="K195" s="706"/>
      <c r="L195" s="705"/>
      <c r="M195" s="705"/>
      <c r="N195" s="705"/>
      <c r="O195" s="705"/>
      <c r="P195" s="705"/>
    </row>
    <row r="196" spans="1:19" ht="13.5" thickBot="1" x14ac:dyDescent="0.25">
      <c r="A196" s="1372" t="s">
        <v>1087</v>
      </c>
      <c r="B196" s="1373"/>
      <c r="C196" s="1373"/>
      <c r="D196" s="1373"/>
      <c r="E196" s="762"/>
      <c r="F196" s="762"/>
      <c r="G196" s="762"/>
      <c r="H196" s="762"/>
      <c r="I196" s="762"/>
      <c r="J196" s="762"/>
      <c r="K196" s="718"/>
      <c r="L196" s="705"/>
      <c r="M196" s="705"/>
      <c r="N196" s="708"/>
      <c r="O196" s="708"/>
      <c r="P196" s="708"/>
      <c r="Q196" s="49"/>
    </row>
    <row r="197" spans="1:19" x14ac:dyDescent="0.2">
      <c r="A197" s="1270" t="s">
        <v>705</v>
      </c>
      <c r="B197" s="1268" t="s">
        <v>706</v>
      </c>
      <c r="C197" s="1022" t="s">
        <v>139</v>
      </c>
      <c r="D197" s="240" t="s">
        <v>693</v>
      </c>
      <c r="E197" s="970"/>
      <c r="F197" s="970"/>
      <c r="G197" s="970"/>
      <c r="H197" s="970"/>
      <c r="I197" s="970"/>
      <c r="J197" s="970"/>
      <c r="K197" s="965">
        <f>'Интерактивный прайс-лист'!$F$26*VLOOKUP($C197,last!$B$1:$C$1706,2,0)</f>
        <v>94</v>
      </c>
      <c r="L197" s="705"/>
      <c r="M197" s="705"/>
      <c r="N197" s="708"/>
      <c r="O197" s="708"/>
      <c r="P197" s="708"/>
      <c r="Q197" s="49"/>
    </row>
    <row r="198" spans="1:19" x14ac:dyDescent="0.2">
      <c r="A198" s="1281"/>
      <c r="B198" s="1269"/>
      <c r="C198" s="956" t="s">
        <v>1524</v>
      </c>
      <c r="D198" s="150" t="s">
        <v>693</v>
      </c>
      <c r="E198" s="967"/>
      <c r="F198" s="967"/>
      <c r="G198" s="967"/>
      <c r="H198" s="967"/>
      <c r="I198" s="967"/>
      <c r="J198" s="967"/>
      <c r="K198" s="945">
        <f>'Интерактивный прайс-лист'!$F$26*VLOOKUP($C198,last!$B$1:$C$1706,2,0)</f>
        <v>267</v>
      </c>
      <c r="L198" s="705"/>
      <c r="M198" s="705"/>
      <c r="N198" s="705"/>
      <c r="O198" s="705"/>
      <c r="P198" s="705"/>
    </row>
    <row r="199" spans="1:19" x14ac:dyDescent="0.2">
      <c r="A199" s="1367" t="s">
        <v>714</v>
      </c>
      <c r="B199" s="1368"/>
      <c r="C199" s="1368"/>
      <c r="D199" s="1369"/>
      <c r="E199" s="414"/>
      <c r="F199" s="414"/>
      <c r="G199" s="414"/>
      <c r="H199" s="414"/>
      <c r="I199" s="414"/>
      <c r="J199" s="414"/>
      <c r="K199" s="1076" t="s">
        <v>167</v>
      </c>
      <c r="L199" s="705"/>
      <c r="M199" s="705"/>
      <c r="N199" s="705"/>
      <c r="O199" s="705"/>
      <c r="P199" s="705"/>
    </row>
    <row r="200" spans="1:19" ht="13.5" thickBot="1" x14ac:dyDescent="0.25">
      <c r="A200" s="1370" t="s">
        <v>716</v>
      </c>
      <c r="B200" s="1371"/>
      <c r="C200" s="952" t="s">
        <v>717</v>
      </c>
      <c r="D200" s="135" t="s">
        <v>693</v>
      </c>
      <c r="E200" s="993"/>
      <c r="F200" s="993"/>
      <c r="G200" s="993"/>
      <c r="H200" s="993"/>
      <c r="I200" s="993"/>
      <c r="J200" s="993"/>
      <c r="K200" s="994">
        <f>'Интерактивный прайс-лист'!$F$26*VLOOKUP(K199,last!$B$1:$C$1706,2,0)</f>
        <v>398</v>
      </c>
      <c r="L200" s="705"/>
      <c r="M200" s="705"/>
      <c r="N200" s="705"/>
      <c r="O200" s="705"/>
      <c r="P200" s="705"/>
    </row>
    <row r="201" spans="1:19" x14ac:dyDescent="0.2">
      <c r="A201" s="705"/>
      <c r="B201" s="705"/>
      <c r="C201" s="766"/>
      <c r="D201" s="706"/>
      <c r="E201" s="706"/>
      <c r="F201" s="706"/>
      <c r="G201" s="705"/>
      <c r="H201" s="705"/>
      <c r="I201" s="705"/>
      <c r="J201" s="705"/>
      <c r="K201" s="705"/>
      <c r="L201" s="705"/>
      <c r="M201" s="705"/>
      <c r="N201" s="708"/>
      <c r="O201" s="708"/>
      <c r="P201" s="708"/>
      <c r="Q201" s="49"/>
      <c r="R201" s="49"/>
      <c r="S201" s="49"/>
    </row>
    <row r="202" spans="1:19" x14ac:dyDescent="0.2">
      <c r="A202" s="705"/>
      <c r="B202" s="705"/>
      <c r="C202" s="766"/>
      <c r="D202" s="706"/>
      <c r="E202" s="706"/>
      <c r="F202" s="706"/>
      <c r="G202" s="705"/>
      <c r="H202" s="705"/>
      <c r="I202" s="705"/>
      <c r="J202" s="705"/>
      <c r="K202" s="705"/>
      <c r="L202" s="705"/>
      <c r="M202" s="705"/>
      <c r="N202" s="705"/>
      <c r="O202" s="705"/>
      <c r="P202" s="703"/>
    </row>
    <row r="203" spans="1:19" s="49" customFormat="1" ht="13.5" thickBot="1" x14ac:dyDescent="0.25">
      <c r="A203" s="707" t="s">
        <v>951</v>
      </c>
      <c r="B203" s="707"/>
      <c r="C203" s="707"/>
      <c r="D203" s="707" t="s">
        <v>950</v>
      </c>
      <c r="E203" s="708"/>
      <c r="F203" s="708"/>
      <c r="G203" s="708"/>
      <c r="H203" s="708"/>
      <c r="I203" s="708"/>
      <c r="J203" s="708"/>
      <c r="K203" s="708"/>
      <c r="L203" s="708"/>
      <c r="M203" s="708"/>
      <c r="N203" s="708"/>
      <c r="O203" s="708"/>
      <c r="P203" s="703"/>
    </row>
    <row r="204" spans="1:19" x14ac:dyDescent="0.2">
      <c r="A204" s="1277" t="s">
        <v>1033</v>
      </c>
      <c r="B204" s="1278"/>
      <c r="C204" s="50"/>
      <c r="D204" s="51"/>
      <c r="E204" s="515"/>
      <c r="F204" s="515"/>
      <c r="G204" s="515"/>
      <c r="H204" s="515"/>
      <c r="I204" s="515"/>
      <c r="J204" s="515"/>
      <c r="K204" s="996" t="s">
        <v>1540</v>
      </c>
      <c r="L204" s="708"/>
      <c r="M204" s="708"/>
      <c r="N204" s="708"/>
      <c r="O204" s="708"/>
      <c r="P204" s="703"/>
      <c r="Q204" s="49"/>
    </row>
    <row r="205" spans="1:19" ht="13.5" thickBot="1" x14ac:dyDescent="0.25">
      <c r="A205" s="1279" t="s">
        <v>1034</v>
      </c>
      <c r="B205" s="1280"/>
      <c r="C205" s="54"/>
      <c r="D205" s="55"/>
      <c r="E205" s="203"/>
      <c r="F205" s="203"/>
      <c r="G205" s="203"/>
      <c r="H205" s="203"/>
      <c r="I205" s="203"/>
      <c r="J205" s="203"/>
      <c r="K205" s="422" t="s">
        <v>1532</v>
      </c>
      <c r="L205" s="708"/>
      <c r="M205" s="708"/>
      <c r="N205" s="708"/>
      <c r="O205" s="708"/>
      <c r="P205" s="703"/>
      <c r="Q205" s="49"/>
    </row>
    <row r="206" spans="1:19" x14ac:dyDescent="0.2">
      <c r="A206" s="1281" t="s">
        <v>689</v>
      </c>
      <c r="B206" s="1269"/>
      <c r="C206" s="74" t="s">
        <v>699</v>
      </c>
      <c r="D206" s="148" t="s">
        <v>691</v>
      </c>
      <c r="E206" s="759"/>
      <c r="F206" s="759"/>
      <c r="G206" s="759"/>
      <c r="H206" s="759"/>
      <c r="I206" s="759"/>
      <c r="J206" s="759"/>
      <c r="K206" s="104">
        <v>12</v>
      </c>
      <c r="L206" s="708"/>
      <c r="M206" s="708"/>
      <c r="N206" s="708"/>
      <c r="O206" s="708"/>
      <c r="P206" s="708"/>
      <c r="Q206" s="49"/>
    </row>
    <row r="207" spans="1:19" x14ac:dyDescent="0.2">
      <c r="A207" s="1262" t="s">
        <v>700</v>
      </c>
      <c r="B207" s="1263"/>
      <c r="C207" s="67" t="s">
        <v>699</v>
      </c>
      <c r="D207" s="149" t="s">
        <v>691</v>
      </c>
      <c r="E207" s="757"/>
      <c r="F207" s="757"/>
      <c r="G207" s="757"/>
      <c r="H207" s="757"/>
      <c r="I207" s="757"/>
      <c r="J207" s="757"/>
      <c r="K207" s="106">
        <v>13.5</v>
      </c>
      <c r="L207" s="708"/>
      <c r="M207" s="708"/>
      <c r="N207" s="708"/>
      <c r="O207" s="708"/>
      <c r="P207" s="708"/>
      <c r="Q207" s="49"/>
    </row>
    <row r="208" spans="1:19" x14ac:dyDescent="0.2">
      <c r="A208" s="1262" t="s">
        <v>702</v>
      </c>
      <c r="B208" s="1263"/>
      <c r="C208" s="1263"/>
      <c r="D208" s="149" t="s">
        <v>693</v>
      </c>
      <c r="E208" s="758"/>
      <c r="F208" s="758"/>
      <c r="G208" s="758"/>
      <c r="H208" s="758"/>
      <c r="I208" s="758"/>
      <c r="J208" s="758"/>
      <c r="K208" s="69">
        <f>'Интерактивный прайс-лист'!$F$26*VLOOKUP(K204,last!$B$1:$C$2090,2,0)</f>
        <v>2264</v>
      </c>
      <c r="L208" s="708"/>
      <c r="M208" s="708"/>
      <c r="N208" s="708"/>
      <c r="O208" s="708"/>
      <c r="P208" s="708"/>
      <c r="Q208" s="49"/>
    </row>
    <row r="209" spans="1:17" x14ac:dyDescent="0.2">
      <c r="A209" s="1262" t="s">
        <v>703</v>
      </c>
      <c r="B209" s="1263"/>
      <c r="C209" s="1263"/>
      <c r="D209" s="149" t="s">
        <v>693</v>
      </c>
      <c r="E209" s="758"/>
      <c r="F209" s="758"/>
      <c r="G209" s="758"/>
      <c r="H209" s="758"/>
      <c r="I209" s="758"/>
      <c r="J209" s="758"/>
      <c r="K209" s="69">
        <f>'Интерактивный прайс-лист'!$F$26*VLOOKUP(K205,last!$B$1:$C$2090,2,0)</f>
        <v>5001</v>
      </c>
      <c r="L209" s="708"/>
      <c r="M209" s="708"/>
      <c r="N209" s="708"/>
      <c r="O209" s="708"/>
      <c r="P209" s="708"/>
      <c r="Q209" s="49"/>
    </row>
    <row r="210" spans="1:17" ht="13.5" thickBot="1" x14ac:dyDescent="0.25">
      <c r="A210" s="1370" t="s">
        <v>715</v>
      </c>
      <c r="B210" s="1371"/>
      <c r="C210" s="1371"/>
      <c r="D210" s="135" t="s">
        <v>693</v>
      </c>
      <c r="E210" s="652"/>
      <c r="F210" s="652"/>
      <c r="G210" s="652"/>
      <c r="H210" s="652"/>
      <c r="I210" s="652"/>
      <c r="J210" s="652"/>
      <c r="K210" s="72">
        <f>SUM(K208:K209)</f>
        <v>7265</v>
      </c>
      <c r="L210" s="708"/>
      <c r="M210" s="708"/>
      <c r="N210" s="708"/>
      <c r="O210" s="708"/>
      <c r="P210" s="708"/>
      <c r="Q210" s="49"/>
    </row>
    <row r="211" spans="1:17" x14ac:dyDescent="0.2">
      <c r="A211" s="763"/>
      <c r="B211" s="764"/>
      <c r="C211" s="764"/>
      <c r="D211" s="765"/>
      <c r="E211" s="706"/>
      <c r="F211" s="703"/>
      <c r="G211" s="703"/>
      <c r="H211" s="703"/>
      <c r="I211" s="708"/>
      <c r="J211" s="708"/>
      <c r="K211" s="708"/>
      <c r="L211" s="708"/>
      <c r="M211" s="708"/>
      <c r="N211" s="708"/>
      <c r="O211" s="708"/>
      <c r="P211" s="708"/>
      <c r="Q211" s="49"/>
    </row>
    <row r="212" spans="1:17" ht="13.5" thickBot="1" x14ac:dyDescent="0.25">
      <c r="A212" s="1372" t="s">
        <v>1087</v>
      </c>
      <c r="B212" s="1373"/>
      <c r="C212" s="1373"/>
      <c r="D212" s="1373"/>
      <c r="E212" s="762"/>
      <c r="F212" s="762"/>
      <c r="G212" s="762"/>
      <c r="H212" s="762"/>
      <c r="I212" s="762"/>
      <c r="J212" s="762"/>
      <c r="K212" s="718"/>
      <c r="L212" s="705"/>
      <c r="M212" s="705"/>
      <c r="N212" s="708"/>
      <c r="O212" s="708"/>
      <c r="P212" s="708"/>
      <c r="Q212" s="49"/>
    </row>
    <row r="213" spans="1:17" x14ac:dyDescent="0.2">
      <c r="A213" s="1270" t="s">
        <v>705</v>
      </c>
      <c r="B213" s="1268" t="s">
        <v>706</v>
      </c>
      <c r="C213" s="1022" t="s">
        <v>139</v>
      </c>
      <c r="D213" s="240" t="s">
        <v>693</v>
      </c>
      <c r="E213" s="970"/>
      <c r="F213" s="970"/>
      <c r="G213" s="970"/>
      <c r="H213" s="970"/>
      <c r="I213" s="970"/>
      <c r="J213" s="970"/>
      <c r="K213" s="965">
        <f>'Интерактивный прайс-лист'!$F$26*VLOOKUP($C213,last!$B$1:$C$1706,2,0)</f>
        <v>94</v>
      </c>
      <c r="L213" s="705"/>
      <c r="M213" s="705"/>
      <c r="N213" s="708"/>
      <c r="O213" s="708"/>
      <c r="P213" s="708"/>
      <c r="Q213" s="49"/>
    </row>
    <row r="214" spans="1:17" x14ac:dyDescent="0.2">
      <c r="A214" s="1281"/>
      <c r="B214" s="1269"/>
      <c r="C214" s="956" t="s">
        <v>1524</v>
      </c>
      <c r="D214" s="150" t="s">
        <v>693</v>
      </c>
      <c r="E214" s="967"/>
      <c r="F214" s="967"/>
      <c r="G214" s="967"/>
      <c r="H214" s="967"/>
      <c r="I214" s="967"/>
      <c r="J214" s="967"/>
      <c r="K214" s="945">
        <f>'Интерактивный прайс-лист'!$F$26*VLOOKUP($C214,last!$B$1:$C$1706,2,0)</f>
        <v>267</v>
      </c>
      <c r="L214" s="705"/>
      <c r="M214" s="705"/>
      <c r="N214" s="705"/>
      <c r="O214" s="705"/>
      <c r="P214" s="705"/>
    </row>
    <row r="215" spans="1:17" x14ac:dyDescent="0.2">
      <c r="A215" s="1367" t="s">
        <v>714</v>
      </c>
      <c r="B215" s="1368"/>
      <c r="C215" s="1368"/>
      <c r="D215" s="1369"/>
      <c r="E215" s="414"/>
      <c r="F215" s="414"/>
      <c r="G215" s="414"/>
      <c r="H215" s="414"/>
      <c r="I215" s="414"/>
      <c r="J215" s="414"/>
      <c r="K215" s="1076" t="s">
        <v>167</v>
      </c>
      <c r="L215" s="705"/>
      <c r="M215" s="705"/>
      <c r="N215" s="705"/>
      <c r="O215" s="705"/>
      <c r="P215" s="705"/>
    </row>
    <row r="216" spans="1:17" ht="13.5" thickBot="1" x14ac:dyDescent="0.25">
      <c r="A216" s="1370" t="s">
        <v>716</v>
      </c>
      <c r="B216" s="1371"/>
      <c r="C216" s="952" t="s">
        <v>717</v>
      </c>
      <c r="D216" s="135" t="s">
        <v>693</v>
      </c>
      <c r="E216" s="993"/>
      <c r="F216" s="993"/>
      <c r="G216" s="993"/>
      <c r="H216" s="993"/>
      <c r="I216" s="993"/>
      <c r="J216" s="993"/>
      <c r="K216" s="994">
        <f>'Интерактивный прайс-лист'!$F$26*VLOOKUP(K215,last!$B$1:$C$1706,2,0)</f>
        <v>398</v>
      </c>
      <c r="L216" s="705"/>
      <c r="M216" s="705"/>
      <c r="N216" s="705"/>
      <c r="O216" s="705"/>
      <c r="P216" s="705"/>
    </row>
    <row r="217" spans="1:17" x14ac:dyDescent="0.2">
      <c r="A217" s="705"/>
      <c r="B217" s="705"/>
      <c r="C217" s="766"/>
      <c r="D217" s="706"/>
      <c r="E217" s="706"/>
      <c r="F217" s="706"/>
      <c r="G217" s="705"/>
      <c r="H217" s="705"/>
      <c r="I217" s="705"/>
      <c r="J217" s="705"/>
      <c r="K217" s="705"/>
      <c r="L217" s="705"/>
      <c r="M217" s="705"/>
      <c r="N217" s="705"/>
      <c r="O217" s="705"/>
      <c r="P217" s="705"/>
    </row>
    <row r="218" spans="1:17" x14ac:dyDescent="0.2">
      <c r="A218" s="705"/>
      <c r="B218" s="705"/>
      <c r="C218" s="766"/>
      <c r="D218" s="706"/>
      <c r="E218" s="706"/>
      <c r="F218" s="706"/>
      <c r="G218" s="705"/>
      <c r="H218" s="705"/>
      <c r="I218" s="705"/>
      <c r="J218" s="705"/>
      <c r="K218" s="705"/>
      <c r="L218" s="705"/>
      <c r="M218" s="705"/>
      <c r="N218" s="705"/>
      <c r="O218" s="705"/>
      <c r="P218" s="705"/>
    </row>
    <row r="219" spans="1:17" s="49" customFormat="1" ht="13.5" thickBot="1" x14ac:dyDescent="0.25">
      <c r="A219" s="707" t="s">
        <v>951</v>
      </c>
      <c r="B219" s="707"/>
      <c r="C219" s="707"/>
      <c r="D219" s="707" t="s">
        <v>950</v>
      </c>
      <c r="E219" s="708"/>
      <c r="F219" s="708"/>
      <c r="G219" s="708"/>
      <c r="H219" s="708"/>
      <c r="I219" s="708"/>
      <c r="J219" s="708"/>
      <c r="K219" s="708"/>
      <c r="L219" s="708"/>
      <c r="M219" s="708"/>
      <c r="N219" s="708"/>
      <c r="O219" s="708"/>
      <c r="P219" s="708"/>
    </row>
    <row r="220" spans="1:17" x14ac:dyDescent="0.2">
      <c r="A220" s="1277" t="s">
        <v>1033</v>
      </c>
      <c r="B220" s="1278"/>
      <c r="C220" s="50"/>
      <c r="D220" s="51"/>
      <c r="E220" s="515"/>
      <c r="F220" s="515"/>
      <c r="G220" s="515"/>
      <c r="H220" s="515"/>
      <c r="I220" s="515"/>
      <c r="J220" s="515"/>
      <c r="K220" s="996" t="s">
        <v>1540</v>
      </c>
      <c r="L220" s="708"/>
      <c r="M220" s="708"/>
      <c r="N220" s="708"/>
      <c r="O220" s="708"/>
      <c r="P220" s="708"/>
      <c r="Q220" s="49"/>
    </row>
    <row r="221" spans="1:17" ht="13.5" thickBot="1" x14ac:dyDescent="0.25">
      <c r="A221" s="1279" t="s">
        <v>1034</v>
      </c>
      <c r="B221" s="1280"/>
      <c r="C221" s="54"/>
      <c r="D221" s="55"/>
      <c r="E221" s="203"/>
      <c r="F221" s="203"/>
      <c r="G221" s="203"/>
      <c r="H221" s="203"/>
      <c r="I221" s="203"/>
      <c r="J221" s="203"/>
      <c r="K221" s="422" t="s">
        <v>1534</v>
      </c>
      <c r="L221" s="708"/>
      <c r="M221" s="708"/>
      <c r="N221" s="708"/>
      <c r="O221" s="708"/>
      <c r="P221" s="708"/>
      <c r="Q221" s="49"/>
    </row>
    <row r="222" spans="1:17" x14ac:dyDescent="0.2">
      <c r="A222" s="1281" t="s">
        <v>689</v>
      </c>
      <c r="B222" s="1269"/>
      <c r="C222" s="74" t="s">
        <v>699</v>
      </c>
      <c r="D222" s="148" t="s">
        <v>691</v>
      </c>
      <c r="E222" s="759"/>
      <c r="F222" s="759"/>
      <c r="G222" s="759"/>
      <c r="H222" s="759"/>
      <c r="I222" s="759"/>
      <c r="J222" s="759"/>
      <c r="K222" s="104">
        <v>12</v>
      </c>
      <c r="L222" s="708"/>
      <c r="M222" s="708"/>
      <c r="N222" s="708"/>
      <c r="O222" s="708"/>
      <c r="P222" s="708"/>
      <c r="Q222" s="49"/>
    </row>
    <row r="223" spans="1:17" x14ac:dyDescent="0.2">
      <c r="A223" s="1262" t="s">
        <v>700</v>
      </c>
      <c r="B223" s="1263"/>
      <c r="C223" s="67" t="s">
        <v>699</v>
      </c>
      <c r="D223" s="149" t="s">
        <v>691</v>
      </c>
      <c r="E223" s="757"/>
      <c r="F223" s="757"/>
      <c r="G223" s="757"/>
      <c r="H223" s="757"/>
      <c r="I223" s="757"/>
      <c r="J223" s="757"/>
      <c r="K223" s="106">
        <v>13.5</v>
      </c>
      <c r="L223" s="708"/>
      <c r="M223" s="708"/>
      <c r="N223" s="708"/>
      <c r="O223" s="708"/>
      <c r="P223" s="708"/>
      <c r="Q223" s="49"/>
    </row>
    <row r="224" spans="1:17" x14ac:dyDescent="0.2">
      <c r="A224" s="1262" t="s">
        <v>702</v>
      </c>
      <c r="B224" s="1263"/>
      <c r="C224" s="1263"/>
      <c r="D224" s="149" t="s">
        <v>693</v>
      </c>
      <c r="E224" s="758"/>
      <c r="F224" s="758"/>
      <c r="G224" s="758"/>
      <c r="H224" s="758"/>
      <c r="I224" s="758"/>
      <c r="J224" s="758"/>
      <c r="K224" s="69">
        <f>'Интерактивный прайс-лист'!$F$26*VLOOKUP(K220,last!$B$1:$C$2090,2,0)</f>
        <v>2264</v>
      </c>
      <c r="L224" s="708"/>
      <c r="M224" s="708"/>
      <c r="N224" s="708"/>
      <c r="O224" s="708"/>
      <c r="P224" s="708"/>
      <c r="Q224" s="49"/>
    </row>
    <row r="225" spans="1:17" x14ac:dyDescent="0.2">
      <c r="A225" s="1262" t="s">
        <v>703</v>
      </c>
      <c r="B225" s="1263"/>
      <c r="C225" s="1263"/>
      <c r="D225" s="149" t="s">
        <v>693</v>
      </c>
      <c r="E225" s="758"/>
      <c r="F225" s="758"/>
      <c r="G225" s="758"/>
      <c r="H225" s="758"/>
      <c r="I225" s="758"/>
      <c r="J225" s="758"/>
      <c r="K225" s="69">
        <f>'Интерактивный прайс-лист'!$F$26*VLOOKUP(K221,last!$B$1:$C$2090,2,0)</f>
        <v>5001</v>
      </c>
      <c r="L225" s="708"/>
      <c r="M225" s="708"/>
      <c r="N225" s="708"/>
      <c r="O225" s="708"/>
      <c r="P225" s="708"/>
      <c r="Q225" s="49"/>
    </row>
    <row r="226" spans="1:17" ht="13.5" thickBot="1" x14ac:dyDescent="0.25">
      <c r="A226" s="1370" t="s">
        <v>715</v>
      </c>
      <c r="B226" s="1371"/>
      <c r="C226" s="1371"/>
      <c r="D226" s="135" t="s">
        <v>693</v>
      </c>
      <c r="E226" s="652"/>
      <c r="F226" s="652"/>
      <c r="G226" s="652"/>
      <c r="H226" s="652"/>
      <c r="I226" s="652"/>
      <c r="J226" s="652"/>
      <c r="K226" s="72">
        <f>SUM(K224:K225)</f>
        <v>7265</v>
      </c>
      <c r="L226" s="708"/>
      <c r="M226" s="708"/>
      <c r="N226" s="708"/>
      <c r="O226" s="708"/>
      <c r="P226" s="708"/>
      <c r="Q226" s="49"/>
    </row>
    <row r="227" spans="1:17" x14ac:dyDescent="0.2">
      <c r="A227" s="763"/>
      <c r="B227" s="764"/>
      <c r="C227" s="764"/>
      <c r="D227" s="765"/>
      <c r="E227" s="703"/>
      <c r="F227" s="706"/>
      <c r="G227" s="703"/>
      <c r="H227" s="703"/>
      <c r="I227" s="708"/>
      <c r="J227" s="708"/>
      <c r="K227" s="708"/>
      <c r="L227" s="708"/>
      <c r="M227" s="708"/>
      <c r="N227" s="708"/>
      <c r="O227" s="708"/>
      <c r="P227" s="708"/>
      <c r="Q227" s="49"/>
    </row>
    <row r="228" spans="1:17" ht="13.5" thickBot="1" x14ac:dyDescent="0.25">
      <c r="A228" s="1372" t="s">
        <v>1087</v>
      </c>
      <c r="B228" s="1373"/>
      <c r="C228" s="1373"/>
      <c r="D228" s="1373"/>
      <c r="E228" s="762"/>
      <c r="F228" s="762"/>
      <c r="G228" s="762"/>
      <c r="H228" s="762"/>
      <c r="I228" s="762"/>
      <c r="J228" s="762"/>
      <c r="K228" s="718"/>
      <c r="L228" s="705"/>
      <c r="M228" s="705"/>
      <c r="N228" s="708"/>
      <c r="O228" s="708"/>
      <c r="P228" s="708"/>
      <c r="Q228" s="49"/>
    </row>
    <row r="229" spans="1:17" x14ac:dyDescent="0.2">
      <c r="A229" s="1270" t="s">
        <v>705</v>
      </c>
      <c r="B229" s="1268" t="s">
        <v>706</v>
      </c>
      <c r="C229" s="1022" t="s">
        <v>139</v>
      </c>
      <c r="D229" s="240" t="s">
        <v>693</v>
      </c>
      <c r="E229" s="970"/>
      <c r="F229" s="970"/>
      <c r="G229" s="970"/>
      <c r="H229" s="970"/>
      <c r="I229" s="970"/>
      <c r="J229" s="970"/>
      <c r="K229" s="965">
        <f>'Интерактивный прайс-лист'!$F$26*VLOOKUP($C229,last!$B$1:$C$1706,2,0)</f>
        <v>94</v>
      </c>
      <c r="L229" s="705"/>
      <c r="M229" s="705"/>
      <c r="N229" s="708"/>
      <c r="O229" s="708"/>
      <c r="P229" s="708"/>
      <c r="Q229" s="49"/>
    </row>
    <row r="230" spans="1:17" x14ac:dyDescent="0.2">
      <c r="A230" s="1281"/>
      <c r="B230" s="1269"/>
      <c r="C230" s="956" t="s">
        <v>1524</v>
      </c>
      <c r="D230" s="150" t="s">
        <v>693</v>
      </c>
      <c r="E230" s="967"/>
      <c r="F230" s="967"/>
      <c r="G230" s="967"/>
      <c r="H230" s="967"/>
      <c r="I230" s="967"/>
      <c r="J230" s="967"/>
      <c r="K230" s="945">
        <f>'Интерактивный прайс-лист'!$F$26*VLOOKUP($C230,last!$B$1:$C$1706,2,0)</f>
        <v>267</v>
      </c>
      <c r="L230" s="705"/>
      <c r="M230" s="705"/>
      <c r="N230" s="705"/>
      <c r="O230" s="705"/>
      <c r="P230" s="705"/>
    </row>
    <row r="231" spans="1:17" x14ac:dyDescent="0.2">
      <c r="A231" s="1367" t="s">
        <v>714</v>
      </c>
      <c r="B231" s="1368"/>
      <c r="C231" s="1368"/>
      <c r="D231" s="1369"/>
      <c r="E231" s="414"/>
      <c r="F231" s="414"/>
      <c r="G231" s="414"/>
      <c r="H231" s="414"/>
      <c r="I231" s="414"/>
      <c r="J231" s="414"/>
      <c r="K231" s="1076" t="s">
        <v>167</v>
      </c>
      <c r="L231" s="705"/>
      <c r="M231" s="705"/>
      <c r="N231" s="705"/>
      <c r="O231" s="705"/>
      <c r="P231" s="705"/>
    </row>
    <row r="232" spans="1:17" ht="13.5" thickBot="1" x14ac:dyDescent="0.25">
      <c r="A232" s="1370" t="s">
        <v>716</v>
      </c>
      <c r="B232" s="1371"/>
      <c r="C232" s="952" t="s">
        <v>717</v>
      </c>
      <c r="D232" s="135" t="s">
        <v>693</v>
      </c>
      <c r="E232" s="993"/>
      <c r="F232" s="993"/>
      <c r="G232" s="993"/>
      <c r="H232" s="993"/>
      <c r="I232" s="993"/>
      <c r="J232" s="993"/>
      <c r="K232" s="994">
        <f>'Интерактивный прайс-лист'!$F$26*VLOOKUP(K231,last!$B$1:$C$1706,2,0)</f>
        <v>398</v>
      </c>
      <c r="L232" s="705"/>
      <c r="M232" s="705"/>
      <c r="N232" s="705"/>
      <c r="O232" s="705"/>
      <c r="P232" s="705"/>
    </row>
    <row r="233" spans="1:17" x14ac:dyDescent="0.2">
      <c r="A233" s="1024"/>
      <c r="B233" s="1024"/>
      <c r="C233" s="710"/>
      <c r="D233" s="766"/>
      <c r="E233" s="1070"/>
      <c r="F233" s="1070"/>
      <c r="G233" s="1070"/>
      <c r="H233" s="1070"/>
      <c r="I233" s="1070"/>
      <c r="J233" s="1070"/>
      <c r="K233" s="772"/>
      <c r="L233" s="705"/>
      <c r="M233" s="705"/>
      <c r="N233" s="705"/>
      <c r="O233" s="705"/>
      <c r="P233" s="705"/>
    </row>
    <row r="234" spans="1:17" x14ac:dyDescent="0.2">
      <c r="A234" s="705"/>
      <c r="B234" s="705"/>
      <c r="C234" s="766"/>
      <c r="D234" s="706"/>
      <c r="E234" s="706"/>
      <c r="F234" s="706"/>
      <c r="G234" s="705"/>
      <c r="H234" s="705"/>
      <c r="I234" s="705"/>
      <c r="J234" s="705"/>
      <c r="K234" s="705"/>
      <c r="L234" s="705"/>
      <c r="M234" s="705"/>
      <c r="N234" s="705"/>
      <c r="O234" s="705"/>
      <c r="P234" s="705"/>
    </row>
    <row r="235" spans="1:17" s="49" customFormat="1" ht="13.5" thickBot="1" x14ac:dyDescent="0.25">
      <c r="A235" s="707" t="s">
        <v>951</v>
      </c>
      <c r="B235" s="707"/>
      <c r="C235" s="707"/>
      <c r="D235" s="707" t="s">
        <v>950</v>
      </c>
      <c r="E235" s="708"/>
      <c r="F235" s="708"/>
      <c r="G235" s="708"/>
      <c r="H235" s="708"/>
      <c r="I235" s="708"/>
      <c r="J235" s="708"/>
      <c r="K235" s="708"/>
      <c r="L235" s="708"/>
      <c r="M235" s="708"/>
      <c r="N235" s="708"/>
      <c r="O235" s="708"/>
      <c r="P235" s="708"/>
    </row>
    <row r="236" spans="1:17" x14ac:dyDescent="0.2">
      <c r="A236" s="1277" t="s">
        <v>1033</v>
      </c>
      <c r="B236" s="1278"/>
      <c r="C236" s="50"/>
      <c r="D236" s="51"/>
      <c r="E236" s="1006"/>
      <c r="F236" s="1006"/>
      <c r="G236" s="1006"/>
      <c r="H236" s="1006"/>
      <c r="I236" s="1006"/>
      <c r="J236" s="1006"/>
      <c r="K236" s="996" t="s">
        <v>1540</v>
      </c>
      <c r="L236" s="708"/>
      <c r="M236" s="708"/>
      <c r="N236" s="705"/>
      <c r="O236" s="705"/>
      <c r="P236" s="705"/>
    </row>
    <row r="237" spans="1:17" ht="13.5" thickBot="1" x14ac:dyDescent="0.25">
      <c r="A237" s="1279" t="s">
        <v>1034</v>
      </c>
      <c r="B237" s="1280"/>
      <c r="C237" s="54"/>
      <c r="D237" s="55"/>
      <c r="E237" s="203"/>
      <c r="F237" s="203"/>
      <c r="G237" s="203"/>
      <c r="H237" s="203"/>
      <c r="I237" s="203"/>
      <c r="J237" s="203"/>
      <c r="K237" s="422" t="s">
        <v>1536</v>
      </c>
      <c r="L237" s="708"/>
      <c r="M237" s="708"/>
      <c r="N237" s="705"/>
      <c r="O237" s="705"/>
      <c r="P237" s="705"/>
    </row>
    <row r="238" spans="1:17" x14ac:dyDescent="0.2">
      <c r="A238" s="1281" t="s">
        <v>689</v>
      </c>
      <c r="B238" s="1269"/>
      <c r="C238" s="948" t="s">
        <v>699</v>
      </c>
      <c r="D238" s="134" t="s">
        <v>691</v>
      </c>
      <c r="E238" s="759"/>
      <c r="F238" s="759"/>
      <c r="G238" s="759"/>
      <c r="H238" s="759"/>
      <c r="I238" s="759"/>
      <c r="J238" s="759"/>
      <c r="K238" s="104">
        <v>12</v>
      </c>
      <c r="L238" s="708"/>
      <c r="M238" s="708"/>
      <c r="N238" s="705"/>
      <c r="O238" s="705"/>
      <c r="P238" s="705"/>
    </row>
    <row r="239" spans="1:17" x14ac:dyDescent="0.2">
      <c r="A239" s="1262" t="s">
        <v>700</v>
      </c>
      <c r="B239" s="1263"/>
      <c r="C239" s="947" t="s">
        <v>699</v>
      </c>
      <c r="D239" s="88" t="s">
        <v>691</v>
      </c>
      <c r="E239" s="757"/>
      <c r="F239" s="757"/>
      <c r="G239" s="757"/>
      <c r="H239" s="757"/>
      <c r="I239" s="757"/>
      <c r="J239" s="757"/>
      <c r="K239" s="106">
        <v>13.5</v>
      </c>
      <c r="L239" s="705"/>
      <c r="M239" s="705"/>
      <c r="N239" s="705"/>
      <c r="O239" s="705"/>
      <c r="P239" s="705"/>
    </row>
    <row r="240" spans="1:17" x14ac:dyDescent="0.2">
      <c r="A240" s="1262" t="s">
        <v>702</v>
      </c>
      <c r="B240" s="1263"/>
      <c r="C240" s="1263"/>
      <c r="D240" s="88" t="s">
        <v>693</v>
      </c>
      <c r="E240" s="758"/>
      <c r="F240" s="758"/>
      <c r="G240" s="758"/>
      <c r="H240" s="758"/>
      <c r="I240" s="758"/>
      <c r="J240" s="758"/>
      <c r="K240" s="991">
        <f>'Интерактивный прайс-лист'!$F$26*VLOOKUP(K236,last!$B$1:$C$2093,2,0)</f>
        <v>2264</v>
      </c>
      <c r="L240" s="705"/>
      <c r="M240" s="705"/>
      <c r="N240" s="705"/>
      <c r="O240" s="705"/>
      <c r="P240" s="705"/>
    </row>
    <row r="241" spans="1:19" x14ac:dyDescent="0.2">
      <c r="A241" s="1262" t="s">
        <v>703</v>
      </c>
      <c r="B241" s="1263"/>
      <c r="C241" s="1263"/>
      <c r="D241" s="88" t="s">
        <v>693</v>
      </c>
      <c r="E241" s="758"/>
      <c r="F241" s="758"/>
      <c r="G241" s="758"/>
      <c r="H241" s="758"/>
      <c r="I241" s="758"/>
      <c r="J241" s="758"/>
      <c r="K241" s="991">
        <f>'Интерактивный прайс-лист'!$F$26*VLOOKUP(K237,last!$B$1:$C$2093,2,0)</f>
        <v>4146</v>
      </c>
      <c r="L241" s="705"/>
      <c r="M241" s="705"/>
      <c r="N241" s="705"/>
      <c r="O241" s="705"/>
      <c r="P241" s="705"/>
    </row>
    <row r="242" spans="1:19" ht="13.5" thickBot="1" x14ac:dyDescent="0.25">
      <c r="A242" s="1370" t="s">
        <v>715</v>
      </c>
      <c r="B242" s="1371"/>
      <c r="C242" s="1371"/>
      <c r="D242" s="135" t="s">
        <v>693</v>
      </c>
      <c r="E242" s="652"/>
      <c r="F242" s="652"/>
      <c r="G242" s="652"/>
      <c r="H242" s="652"/>
      <c r="I242" s="652"/>
      <c r="J242" s="652"/>
      <c r="K242" s="994">
        <f>SUM(K240:K241)</f>
        <v>6410</v>
      </c>
      <c r="L242" s="705"/>
      <c r="M242" s="705"/>
      <c r="N242" s="705"/>
      <c r="O242" s="705"/>
      <c r="P242" s="705"/>
    </row>
    <row r="243" spans="1:19" x14ac:dyDescent="0.2">
      <c r="A243" s="1024"/>
      <c r="B243" s="1024"/>
      <c r="C243" s="1024"/>
      <c r="D243" s="710"/>
      <c r="E243" s="767"/>
      <c r="F243" s="767"/>
      <c r="G243" s="767"/>
      <c r="H243" s="767"/>
      <c r="I243" s="767"/>
      <c r="J243" s="767"/>
      <c r="K243" s="706"/>
      <c r="L243" s="705"/>
      <c r="M243" s="705"/>
      <c r="N243" s="705"/>
      <c r="O243" s="705"/>
      <c r="P243" s="705"/>
    </row>
    <row r="244" spans="1:19" ht="13.5" thickBot="1" x14ac:dyDescent="0.25">
      <c r="A244" s="1372" t="s">
        <v>1087</v>
      </c>
      <c r="B244" s="1373"/>
      <c r="C244" s="1373"/>
      <c r="D244" s="1373"/>
      <c r="E244" s="762"/>
      <c r="F244" s="762"/>
      <c r="G244" s="762"/>
      <c r="H244" s="762"/>
      <c r="I244" s="762"/>
      <c r="J244" s="762"/>
      <c r="K244" s="718"/>
      <c r="L244" s="705"/>
      <c r="M244" s="705"/>
      <c r="N244" s="708"/>
      <c r="O244" s="708"/>
      <c r="P244" s="708"/>
      <c r="Q244" s="49"/>
    </row>
    <row r="245" spans="1:19" x14ac:dyDescent="0.2">
      <c r="A245" s="1270" t="s">
        <v>705</v>
      </c>
      <c r="B245" s="1268" t="s">
        <v>706</v>
      </c>
      <c r="C245" s="1022" t="s">
        <v>139</v>
      </c>
      <c r="D245" s="240" t="s">
        <v>693</v>
      </c>
      <c r="E245" s="970"/>
      <c r="F245" s="970"/>
      <c r="G245" s="970"/>
      <c r="H245" s="970"/>
      <c r="I245" s="970"/>
      <c r="J245" s="970"/>
      <c r="K245" s="965">
        <f>'Интерактивный прайс-лист'!$F$26*VLOOKUP($C245,last!$B$1:$C$1706,2,0)</f>
        <v>94</v>
      </c>
      <c r="L245" s="705"/>
      <c r="M245" s="705"/>
      <c r="N245" s="708"/>
      <c r="O245" s="708"/>
      <c r="P245" s="708"/>
      <c r="Q245" s="49"/>
    </row>
    <row r="246" spans="1:19" x14ac:dyDescent="0.2">
      <c r="A246" s="1281"/>
      <c r="B246" s="1269"/>
      <c r="C246" s="956" t="s">
        <v>1524</v>
      </c>
      <c r="D246" s="150" t="s">
        <v>693</v>
      </c>
      <c r="E246" s="967"/>
      <c r="F246" s="967"/>
      <c r="G246" s="967"/>
      <c r="H246" s="967"/>
      <c r="I246" s="967"/>
      <c r="J246" s="967"/>
      <c r="K246" s="945">
        <f>'Интерактивный прайс-лист'!$F$26*VLOOKUP($C246,last!$B$1:$C$1706,2,0)</f>
        <v>267</v>
      </c>
      <c r="L246" s="705"/>
      <c r="M246" s="705"/>
      <c r="N246" s="705"/>
      <c r="O246" s="705"/>
      <c r="P246" s="705"/>
    </row>
    <row r="247" spans="1:19" x14ac:dyDescent="0.2">
      <c r="A247" s="1367" t="s">
        <v>714</v>
      </c>
      <c r="B247" s="1368"/>
      <c r="C247" s="1368"/>
      <c r="D247" s="1369"/>
      <c r="E247" s="414"/>
      <c r="F247" s="414"/>
      <c r="G247" s="414"/>
      <c r="H247" s="414"/>
      <c r="I247" s="414"/>
      <c r="J247" s="414"/>
      <c r="K247" s="1076" t="s">
        <v>167</v>
      </c>
      <c r="L247" s="705"/>
      <c r="M247" s="705"/>
      <c r="N247" s="705"/>
      <c r="O247" s="705"/>
      <c r="P247" s="705"/>
    </row>
    <row r="248" spans="1:19" ht="13.5" thickBot="1" x14ac:dyDescent="0.25">
      <c r="A248" s="1370" t="s">
        <v>716</v>
      </c>
      <c r="B248" s="1371"/>
      <c r="C248" s="952" t="s">
        <v>717</v>
      </c>
      <c r="D248" s="135" t="s">
        <v>693</v>
      </c>
      <c r="E248" s="993"/>
      <c r="F248" s="993"/>
      <c r="G248" s="993"/>
      <c r="H248" s="993"/>
      <c r="I248" s="993"/>
      <c r="J248" s="993"/>
      <c r="K248" s="994">
        <f>'Интерактивный прайс-лист'!$F$26*VLOOKUP(K247,last!$B$1:$C$1706,2,0)</f>
        <v>398</v>
      </c>
      <c r="L248" s="705"/>
      <c r="M248" s="705"/>
      <c r="N248" s="705"/>
      <c r="O248" s="705"/>
      <c r="P248" s="705"/>
    </row>
    <row r="249" spans="1:19" x14ac:dyDescent="0.2">
      <c r="A249" s="705"/>
      <c r="B249" s="705"/>
      <c r="C249" s="766"/>
      <c r="D249" s="706"/>
      <c r="E249" s="706"/>
      <c r="F249" s="706"/>
      <c r="G249" s="705"/>
      <c r="H249" s="705"/>
      <c r="I249" s="705"/>
      <c r="J249" s="705"/>
      <c r="K249" s="705"/>
      <c r="L249" s="705"/>
      <c r="M249" s="705"/>
      <c r="N249" s="708"/>
      <c r="O249" s="708"/>
      <c r="P249" s="708"/>
      <c r="Q249" s="49"/>
      <c r="R249" s="49"/>
      <c r="S249" s="49"/>
    </row>
    <row r="250" spans="1:19" x14ac:dyDescent="0.2">
      <c r="A250" s="705"/>
      <c r="B250" s="705"/>
      <c r="C250" s="766"/>
      <c r="D250" s="706"/>
      <c r="E250" s="706"/>
      <c r="F250" s="706"/>
      <c r="G250" s="705"/>
      <c r="H250" s="705"/>
      <c r="I250" s="705"/>
      <c r="J250" s="705"/>
      <c r="K250" s="705"/>
      <c r="L250" s="705"/>
      <c r="M250" s="705"/>
      <c r="N250" s="705"/>
      <c r="O250" s="705"/>
      <c r="P250" s="705"/>
    </row>
    <row r="251" spans="1:19" s="49" customFormat="1" ht="13.5" thickBot="1" x14ac:dyDescent="0.25">
      <c r="A251" s="707" t="s">
        <v>951</v>
      </c>
      <c r="B251" s="707"/>
      <c r="C251" s="707"/>
      <c r="D251" s="707" t="s">
        <v>950</v>
      </c>
      <c r="E251" s="708"/>
      <c r="F251" s="708"/>
      <c r="G251" s="708"/>
      <c r="H251" s="708"/>
      <c r="I251" s="708"/>
      <c r="J251" s="708"/>
      <c r="K251" s="708"/>
      <c r="L251" s="708"/>
      <c r="M251" s="708"/>
      <c r="N251" s="708"/>
      <c r="O251" s="708"/>
      <c r="P251" s="708"/>
    </row>
    <row r="252" spans="1:19" x14ac:dyDescent="0.2">
      <c r="A252" s="1277" t="s">
        <v>1033</v>
      </c>
      <c r="B252" s="1278"/>
      <c r="C252" s="50"/>
      <c r="D252" s="51"/>
      <c r="E252" s="1006"/>
      <c r="F252" s="1006"/>
      <c r="G252" s="1006"/>
      <c r="H252" s="1006"/>
      <c r="I252" s="1006"/>
      <c r="J252" s="1006"/>
      <c r="K252" s="996" t="s">
        <v>1540</v>
      </c>
      <c r="L252" s="708"/>
      <c r="M252" s="708"/>
      <c r="N252" s="705"/>
      <c r="O252" s="705"/>
      <c r="P252" s="705"/>
    </row>
    <row r="253" spans="1:19" ht="13.5" thickBot="1" x14ac:dyDescent="0.25">
      <c r="A253" s="1279" t="s">
        <v>1034</v>
      </c>
      <c r="B253" s="1280"/>
      <c r="C253" s="54"/>
      <c r="D253" s="55"/>
      <c r="E253" s="203"/>
      <c r="F253" s="203"/>
      <c r="G253" s="203"/>
      <c r="H253" s="203"/>
      <c r="I253" s="203"/>
      <c r="J253" s="203"/>
      <c r="K253" s="422" t="s">
        <v>1538</v>
      </c>
      <c r="L253" s="708"/>
      <c r="M253" s="708"/>
      <c r="N253" s="705"/>
      <c r="O253" s="705"/>
      <c r="P253" s="705"/>
    </row>
    <row r="254" spans="1:19" x14ac:dyDescent="0.2">
      <c r="A254" s="1281" t="s">
        <v>689</v>
      </c>
      <c r="B254" s="1269"/>
      <c r="C254" s="948" t="s">
        <v>699</v>
      </c>
      <c r="D254" s="134" t="s">
        <v>691</v>
      </c>
      <c r="E254" s="759"/>
      <c r="F254" s="759"/>
      <c r="G254" s="759"/>
      <c r="H254" s="759"/>
      <c r="I254" s="759"/>
      <c r="J254" s="759"/>
      <c r="K254" s="104">
        <v>12</v>
      </c>
      <c r="L254" s="708"/>
      <c r="M254" s="708"/>
      <c r="N254" s="705"/>
      <c r="O254" s="705"/>
      <c r="P254" s="705"/>
    </row>
    <row r="255" spans="1:19" x14ac:dyDescent="0.2">
      <c r="A255" s="1262" t="s">
        <v>700</v>
      </c>
      <c r="B255" s="1263"/>
      <c r="C255" s="947" t="s">
        <v>699</v>
      </c>
      <c r="D255" s="88" t="s">
        <v>691</v>
      </c>
      <c r="E255" s="757"/>
      <c r="F255" s="757"/>
      <c r="G255" s="757"/>
      <c r="H255" s="757"/>
      <c r="I255" s="757"/>
      <c r="J255" s="757"/>
      <c r="K255" s="106">
        <v>13.5</v>
      </c>
      <c r="L255" s="705"/>
      <c r="M255" s="705"/>
      <c r="N255" s="705"/>
      <c r="O255" s="705"/>
      <c r="P255" s="705"/>
    </row>
    <row r="256" spans="1:19" x14ac:dyDescent="0.2">
      <c r="A256" s="1262" t="s">
        <v>702</v>
      </c>
      <c r="B256" s="1263"/>
      <c r="C256" s="1263"/>
      <c r="D256" s="88" t="s">
        <v>693</v>
      </c>
      <c r="E256" s="758"/>
      <c r="F256" s="758"/>
      <c r="G256" s="758"/>
      <c r="H256" s="758"/>
      <c r="I256" s="758"/>
      <c r="J256" s="758"/>
      <c r="K256" s="991">
        <f>'Интерактивный прайс-лист'!$F$26*VLOOKUP(K252,last!$B$1:$C$2093,2,0)</f>
        <v>2264</v>
      </c>
      <c r="L256" s="705"/>
      <c r="M256" s="705"/>
      <c r="N256" s="705"/>
      <c r="O256" s="705"/>
      <c r="P256" s="705"/>
    </row>
    <row r="257" spans="1:19" x14ac:dyDescent="0.2">
      <c r="A257" s="1262" t="s">
        <v>703</v>
      </c>
      <c r="B257" s="1263"/>
      <c r="C257" s="1263"/>
      <c r="D257" s="88" t="s">
        <v>693</v>
      </c>
      <c r="E257" s="758"/>
      <c r="F257" s="758"/>
      <c r="G257" s="758"/>
      <c r="H257" s="758"/>
      <c r="I257" s="758"/>
      <c r="J257" s="758"/>
      <c r="K257" s="991">
        <f>'Интерактивный прайс-лист'!$F$26*VLOOKUP(K253,last!$B$1:$C$2093,2,0)</f>
        <v>4146</v>
      </c>
      <c r="L257" s="705"/>
      <c r="M257" s="705"/>
      <c r="N257" s="705"/>
      <c r="O257" s="705"/>
      <c r="P257" s="705"/>
    </row>
    <row r="258" spans="1:19" ht="13.5" thickBot="1" x14ac:dyDescent="0.25">
      <c r="A258" s="1370" t="s">
        <v>715</v>
      </c>
      <c r="B258" s="1371"/>
      <c r="C258" s="1371"/>
      <c r="D258" s="135" t="s">
        <v>693</v>
      </c>
      <c r="E258" s="652"/>
      <c r="F258" s="652"/>
      <c r="G258" s="652"/>
      <c r="H258" s="652"/>
      <c r="I258" s="652"/>
      <c r="J258" s="652"/>
      <c r="K258" s="994">
        <f>SUM(K256:K257)</f>
        <v>6410</v>
      </c>
      <c r="L258" s="705"/>
      <c r="M258" s="705"/>
      <c r="N258" s="705"/>
      <c r="O258" s="705"/>
      <c r="P258" s="705"/>
    </row>
    <row r="259" spans="1:19" x14ac:dyDescent="0.2">
      <c r="A259" s="1024"/>
      <c r="B259" s="1024"/>
      <c r="C259" s="1024"/>
      <c r="D259" s="710"/>
      <c r="E259" s="767"/>
      <c r="F259" s="767"/>
      <c r="G259" s="767"/>
      <c r="H259" s="767"/>
      <c r="I259" s="767"/>
      <c r="J259" s="767"/>
      <c r="K259" s="706"/>
      <c r="L259" s="705"/>
      <c r="M259" s="705"/>
      <c r="N259" s="705"/>
      <c r="O259" s="705"/>
      <c r="P259" s="705"/>
    </row>
    <row r="260" spans="1:19" ht="13.5" thickBot="1" x14ac:dyDescent="0.25">
      <c r="A260" s="1372" t="s">
        <v>1087</v>
      </c>
      <c r="B260" s="1373"/>
      <c r="C260" s="1373"/>
      <c r="D260" s="1373"/>
      <c r="E260" s="762"/>
      <c r="F260" s="762"/>
      <c r="G260" s="762"/>
      <c r="H260" s="762"/>
      <c r="I260" s="762"/>
      <c r="J260" s="762"/>
      <c r="K260" s="718"/>
      <c r="L260" s="705"/>
      <c r="M260" s="705"/>
      <c r="N260" s="708"/>
      <c r="O260" s="708"/>
      <c r="P260" s="708"/>
      <c r="Q260" s="49"/>
    </row>
    <row r="261" spans="1:19" x14ac:dyDescent="0.2">
      <c r="A261" s="1270" t="s">
        <v>705</v>
      </c>
      <c r="B261" s="1268" t="s">
        <v>706</v>
      </c>
      <c r="C261" s="1022" t="s">
        <v>139</v>
      </c>
      <c r="D261" s="240" t="s">
        <v>693</v>
      </c>
      <c r="E261" s="970"/>
      <c r="F261" s="970"/>
      <c r="G261" s="970"/>
      <c r="H261" s="970"/>
      <c r="I261" s="970"/>
      <c r="J261" s="970"/>
      <c r="K261" s="965">
        <f>'Интерактивный прайс-лист'!$F$26*VLOOKUP($C261,last!$B$1:$C$1706,2,0)</f>
        <v>94</v>
      </c>
      <c r="L261" s="705"/>
      <c r="M261" s="705"/>
      <c r="N261" s="708"/>
      <c r="O261" s="708"/>
      <c r="P261" s="708"/>
      <c r="Q261" s="49"/>
    </row>
    <row r="262" spans="1:19" x14ac:dyDescent="0.2">
      <c r="A262" s="1281"/>
      <c r="B262" s="1269"/>
      <c r="C262" s="956" t="s">
        <v>1524</v>
      </c>
      <c r="D262" s="150" t="s">
        <v>693</v>
      </c>
      <c r="E262" s="967"/>
      <c r="F262" s="967"/>
      <c r="G262" s="967"/>
      <c r="H262" s="967"/>
      <c r="I262" s="967"/>
      <c r="J262" s="967"/>
      <c r="K262" s="945">
        <f>'Интерактивный прайс-лист'!$F$26*VLOOKUP($C262,last!$B$1:$C$1706,2,0)</f>
        <v>267</v>
      </c>
      <c r="L262" s="705"/>
      <c r="M262" s="705"/>
      <c r="N262" s="705"/>
      <c r="O262" s="705"/>
      <c r="P262" s="705"/>
    </row>
    <row r="263" spans="1:19" x14ac:dyDescent="0.2">
      <c r="A263" s="1367" t="s">
        <v>714</v>
      </c>
      <c r="B263" s="1368"/>
      <c r="C263" s="1368"/>
      <c r="D263" s="1369"/>
      <c r="E263" s="414"/>
      <c r="F263" s="414"/>
      <c r="G263" s="414"/>
      <c r="H263" s="414"/>
      <c r="I263" s="414"/>
      <c r="J263" s="414"/>
      <c r="K263" s="1076" t="s">
        <v>167</v>
      </c>
      <c r="L263" s="705"/>
      <c r="M263" s="705"/>
      <c r="N263" s="705"/>
      <c r="O263" s="705"/>
      <c r="P263" s="705"/>
    </row>
    <row r="264" spans="1:19" ht="13.5" thickBot="1" x14ac:dyDescent="0.25">
      <c r="A264" s="1370" t="s">
        <v>716</v>
      </c>
      <c r="B264" s="1371"/>
      <c r="C264" s="952" t="s">
        <v>717</v>
      </c>
      <c r="D264" s="135" t="s">
        <v>693</v>
      </c>
      <c r="E264" s="993"/>
      <c r="F264" s="993"/>
      <c r="G264" s="993"/>
      <c r="H264" s="993"/>
      <c r="I264" s="993"/>
      <c r="J264" s="993"/>
      <c r="K264" s="994">
        <f>'Интерактивный прайс-лист'!$F$26*VLOOKUP(K263,last!$B$1:$C$1706,2,0)</f>
        <v>398</v>
      </c>
      <c r="L264" s="705"/>
      <c r="M264" s="705"/>
      <c r="N264" s="705"/>
      <c r="O264" s="705"/>
      <c r="P264" s="705"/>
    </row>
    <row r="265" spans="1:19" x14ac:dyDescent="0.2">
      <c r="A265" s="705"/>
      <c r="B265" s="705"/>
      <c r="C265" s="766"/>
      <c r="D265" s="706"/>
      <c r="E265" s="706"/>
      <c r="F265" s="706"/>
      <c r="G265" s="705"/>
      <c r="H265" s="705"/>
      <c r="I265" s="705"/>
      <c r="J265" s="705"/>
      <c r="K265" s="705"/>
      <c r="L265" s="705"/>
      <c r="M265" s="705"/>
      <c r="N265" s="708"/>
      <c r="O265" s="708"/>
      <c r="P265" s="708"/>
      <c r="Q265" s="49"/>
      <c r="R265" s="49"/>
      <c r="S265" s="49"/>
    </row>
    <row r="266" spans="1:19" s="49" customFormat="1" ht="13.5" thickBot="1" x14ac:dyDescent="0.25">
      <c r="A266" s="707" t="s">
        <v>951</v>
      </c>
      <c r="B266" s="707"/>
      <c r="C266" s="707"/>
      <c r="D266" s="707" t="s">
        <v>950</v>
      </c>
      <c r="E266" s="708"/>
      <c r="F266" s="708"/>
      <c r="G266" s="708"/>
      <c r="H266" s="708"/>
      <c r="I266" s="708"/>
      <c r="J266" s="708"/>
      <c r="K266" s="708"/>
      <c r="L266" s="708"/>
      <c r="M266" s="708"/>
      <c r="N266" s="708"/>
      <c r="O266" s="708"/>
      <c r="P266" s="703"/>
    </row>
    <row r="267" spans="1:19" x14ac:dyDescent="0.2">
      <c r="A267" s="1277" t="s">
        <v>1033</v>
      </c>
      <c r="B267" s="1278"/>
      <c r="C267" s="50"/>
      <c r="D267" s="51"/>
      <c r="E267" s="515"/>
      <c r="F267" s="515"/>
      <c r="G267" s="515"/>
      <c r="H267" s="515"/>
      <c r="I267" s="515"/>
      <c r="J267" s="515"/>
      <c r="K267" s="515"/>
      <c r="L267" s="515"/>
      <c r="M267" s="1006"/>
      <c r="N267" s="52" t="s">
        <v>275</v>
      </c>
      <c r="O267" s="53" t="s">
        <v>276</v>
      </c>
      <c r="P267" s="703"/>
      <c r="Q267" s="49"/>
    </row>
    <row r="268" spans="1:19" ht="13.5" thickBot="1" x14ac:dyDescent="0.25">
      <c r="A268" s="1279" t="s">
        <v>1034</v>
      </c>
      <c r="B268" s="1280"/>
      <c r="C268" s="54"/>
      <c r="D268" s="55"/>
      <c r="E268" s="203"/>
      <c r="F268" s="203"/>
      <c r="G268" s="203"/>
      <c r="H268" s="203"/>
      <c r="I268" s="203"/>
      <c r="J268" s="203"/>
      <c r="K268" s="203"/>
      <c r="L268" s="203"/>
      <c r="M268" s="203"/>
      <c r="N268" s="56" t="s">
        <v>440</v>
      </c>
      <c r="O268" s="57" t="s">
        <v>441</v>
      </c>
      <c r="P268" s="703"/>
      <c r="Q268" s="49"/>
    </row>
    <row r="269" spans="1:19" x14ac:dyDescent="0.2">
      <c r="A269" s="1281" t="s">
        <v>689</v>
      </c>
      <c r="B269" s="1269"/>
      <c r="C269" s="74" t="s">
        <v>699</v>
      </c>
      <c r="D269" s="148" t="s">
        <v>691</v>
      </c>
      <c r="E269" s="759"/>
      <c r="F269" s="759"/>
      <c r="G269" s="759"/>
      <c r="H269" s="759"/>
      <c r="I269" s="759"/>
      <c r="J269" s="759"/>
      <c r="K269" s="759"/>
      <c r="L269" s="759"/>
      <c r="M269" s="759"/>
      <c r="N269" s="103">
        <v>20</v>
      </c>
      <c r="O269" s="104">
        <v>24.1</v>
      </c>
      <c r="P269" s="703"/>
      <c r="Q269" s="49"/>
    </row>
    <row r="270" spans="1:19" x14ac:dyDescent="0.2">
      <c r="A270" s="1262" t="s">
        <v>700</v>
      </c>
      <c r="B270" s="1263"/>
      <c r="C270" s="67" t="s">
        <v>699</v>
      </c>
      <c r="D270" s="149" t="s">
        <v>691</v>
      </c>
      <c r="E270" s="757"/>
      <c r="F270" s="757"/>
      <c r="G270" s="757"/>
      <c r="H270" s="757"/>
      <c r="I270" s="757"/>
      <c r="J270" s="757"/>
      <c r="K270" s="757"/>
      <c r="L270" s="757"/>
      <c r="M270" s="757"/>
      <c r="N270" s="105">
        <v>23</v>
      </c>
      <c r="O270" s="106">
        <v>26.4</v>
      </c>
      <c r="P270" s="703"/>
      <c r="Q270" s="49"/>
    </row>
    <row r="271" spans="1:19" x14ac:dyDescent="0.2">
      <c r="A271" s="1262" t="s">
        <v>702</v>
      </c>
      <c r="B271" s="1263"/>
      <c r="C271" s="1263"/>
      <c r="D271" s="149" t="s">
        <v>693</v>
      </c>
      <c r="E271" s="758"/>
      <c r="F271" s="758"/>
      <c r="G271" s="758"/>
      <c r="H271" s="758"/>
      <c r="I271" s="758"/>
      <c r="J271" s="758"/>
      <c r="K271" s="758"/>
      <c r="L271" s="758"/>
      <c r="M271" s="758"/>
      <c r="N271" s="68">
        <f>'Интерактивный прайс-лист'!$F$26*VLOOKUP(N267,last!$B$1:$C$2093,2,0)</f>
        <v>2544</v>
      </c>
      <c r="O271" s="69">
        <f>'Интерактивный прайс-лист'!$F$26*VLOOKUP(O267,last!$B$1:$C$2093,2,0)</f>
        <v>3129</v>
      </c>
      <c r="P271" s="703"/>
      <c r="Q271" s="49"/>
    </row>
    <row r="272" spans="1:19" x14ac:dyDescent="0.2">
      <c r="A272" s="1262" t="s">
        <v>703</v>
      </c>
      <c r="B272" s="1263"/>
      <c r="C272" s="1263"/>
      <c r="D272" s="149" t="s">
        <v>693</v>
      </c>
      <c r="E272" s="758"/>
      <c r="F272" s="758"/>
      <c r="G272" s="758"/>
      <c r="H272" s="758"/>
      <c r="I272" s="758"/>
      <c r="J272" s="758"/>
      <c r="K272" s="758"/>
      <c r="L272" s="758"/>
      <c r="M272" s="758"/>
      <c r="N272" s="68">
        <f>'Интерактивный прайс-лист'!$F$26*VLOOKUP(N268,last!$B$1:$C$2093,2,0)</f>
        <v>7433</v>
      </c>
      <c r="O272" s="69">
        <f>'Интерактивный прайс-лист'!$F$26*VLOOKUP(O268,last!$B$1:$C$2093,2,0)</f>
        <v>8020</v>
      </c>
      <c r="P272" s="703"/>
      <c r="Q272" s="49"/>
    </row>
    <row r="273" spans="1:17" ht="13.5" thickBot="1" x14ac:dyDescent="0.25">
      <c r="A273" s="1370" t="s">
        <v>715</v>
      </c>
      <c r="B273" s="1371"/>
      <c r="C273" s="1371"/>
      <c r="D273" s="135" t="s">
        <v>693</v>
      </c>
      <c r="E273" s="652"/>
      <c r="F273" s="652"/>
      <c r="G273" s="652"/>
      <c r="H273" s="652"/>
      <c r="I273" s="652"/>
      <c r="J273" s="652"/>
      <c r="K273" s="652"/>
      <c r="L273" s="652"/>
      <c r="M273" s="652"/>
      <c r="N273" s="71">
        <f>SUM(N271:N272)</f>
        <v>9977</v>
      </c>
      <c r="O273" s="72">
        <f>SUM(O271:O272)</f>
        <v>11149</v>
      </c>
      <c r="P273" s="703"/>
      <c r="Q273" s="49"/>
    </row>
    <row r="274" spans="1:17" x14ac:dyDescent="0.2">
      <c r="A274" s="764"/>
      <c r="B274" s="764"/>
      <c r="C274" s="764"/>
      <c r="D274" s="765"/>
      <c r="E274" s="767"/>
      <c r="F274" s="767"/>
      <c r="G274" s="767"/>
      <c r="H274" s="767"/>
      <c r="I274" s="767"/>
      <c r="J274" s="767"/>
      <c r="K274" s="767"/>
      <c r="L274" s="767"/>
      <c r="M274" s="767"/>
      <c r="N274" s="705"/>
      <c r="O274" s="705"/>
      <c r="P274" s="703"/>
      <c r="Q274" s="49"/>
    </row>
    <row r="275" spans="1:17" ht="13.5" thickBot="1" x14ac:dyDescent="0.25">
      <c r="A275" s="1372" t="s">
        <v>1087</v>
      </c>
      <c r="B275" s="1373"/>
      <c r="C275" s="1373"/>
      <c r="D275" s="1373"/>
      <c r="E275" s="762"/>
      <c r="F275" s="762"/>
      <c r="G275" s="762"/>
      <c r="H275" s="762"/>
      <c r="I275" s="762"/>
      <c r="J275" s="762"/>
      <c r="K275" s="762"/>
      <c r="L275" s="762"/>
      <c r="M275" s="762"/>
      <c r="N275" s="718"/>
      <c r="O275" s="718"/>
      <c r="P275" s="703"/>
      <c r="Q275" s="49"/>
    </row>
    <row r="276" spans="1:17" x14ac:dyDescent="0.2">
      <c r="A276" s="1270" t="s">
        <v>705</v>
      </c>
      <c r="B276" s="1268" t="s">
        <v>706</v>
      </c>
      <c r="C276" s="161" t="s">
        <v>139</v>
      </c>
      <c r="D276" s="240" t="s">
        <v>693</v>
      </c>
      <c r="E276" s="673"/>
      <c r="F276" s="673"/>
      <c r="G276" s="673"/>
      <c r="H276" s="673"/>
      <c r="I276" s="673"/>
      <c r="J276" s="673"/>
      <c r="K276" s="673"/>
      <c r="L276" s="673"/>
      <c r="M276" s="970"/>
      <c r="N276" s="1386">
        <f>'Интерактивный прайс-лист'!$F$26*VLOOKUP(C276,last!$B$1:$C$1706,2,0)</f>
        <v>94</v>
      </c>
      <c r="O276" s="1291"/>
      <c r="P276" s="703"/>
      <c r="Q276" s="49"/>
    </row>
    <row r="277" spans="1:17" ht="13.5" thickBot="1" x14ac:dyDescent="0.25">
      <c r="A277" s="1272"/>
      <c r="B277" s="1390"/>
      <c r="C277" s="82" t="s">
        <v>1524</v>
      </c>
      <c r="D277" s="151" t="s">
        <v>693</v>
      </c>
      <c r="E277" s="674"/>
      <c r="F277" s="674"/>
      <c r="G277" s="674"/>
      <c r="H277" s="674"/>
      <c r="I277" s="674"/>
      <c r="J277" s="674"/>
      <c r="K277" s="674"/>
      <c r="L277" s="674"/>
      <c r="M277" s="973"/>
      <c r="N277" s="1413">
        <f>'Интерактивный прайс-лист'!$F$26*VLOOKUP(C277,last!$B$1:$C$1706,2,0)</f>
        <v>267</v>
      </c>
      <c r="O277" s="1414"/>
      <c r="P277" s="703"/>
      <c r="Q277" s="49"/>
    </row>
    <row r="278" spans="1:17" x14ac:dyDescent="0.2">
      <c r="A278" s="1024"/>
      <c r="B278" s="1024"/>
      <c r="C278" s="710"/>
      <c r="D278" s="766"/>
      <c r="E278" s="1070"/>
      <c r="F278" s="1070"/>
      <c r="G278" s="1070"/>
      <c r="H278" s="1070"/>
      <c r="I278" s="1070"/>
      <c r="J278" s="1070"/>
      <c r="K278" s="1070"/>
      <c r="L278" s="1070"/>
      <c r="M278" s="1070"/>
      <c r="N278" s="772"/>
      <c r="O278" s="772"/>
      <c r="P278" s="703"/>
      <c r="Q278" s="49"/>
    </row>
    <row r="279" spans="1:17" x14ac:dyDescent="0.2">
      <c r="A279" s="1024"/>
      <c r="B279" s="1024"/>
      <c r="C279" s="710"/>
      <c r="D279" s="766"/>
      <c r="E279" s="1070"/>
      <c r="F279" s="1070"/>
      <c r="G279" s="1070"/>
      <c r="H279" s="1070"/>
      <c r="I279" s="1070"/>
      <c r="J279" s="1070"/>
      <c r="K279" s="1070"/>
      <c r="L279" s="1070"/>
      <c r="M279" s="1070"/>
      <c r="N279" s="772"/>
      <c r="O279" s="772"/>
      <c r="P279" s="703"/>
      <c r="Q279" s="49"/>
    </row>
    <row r="280" spans="1:17" x14ac:dyDescent="0.2">
      <c r="A280" s="705"/>
      <c r="B280" s="705"/>
      <c r="C280" s="766"/>
      <c r="D280" s="706"/>
      <c r="E280" s="706"/>
      <c r="F280" s="706"/>
      <c r="G280" s="705"/>
      <c r="H280" s="705"/>
      <c r="I280" s="705"/>
      <c r="J280" s="705"/>
      <c r="K280" s="705"/>
      <c r="L280" s="705"/>
      <c r="M280" s="705"/>
      <c r="N280" s="705"/>
      <c r="O280" s="705"/>
      <c r="P280" s="705"/>
      <c r="Q280" s="705"/>
    </row>
    <row r="281" spans="1:17" x14ac:dyDescent="0.2">
      <c r="A281" s="705"/>
      <c r="B281" s="705"/>
      <c r="C281" s="766"/>
      <c r="D281" s="706"/>
      <c r="E281" s="706"/>
      <c r="F281" s="706"/>
      <c r="G281" s="705"/>
      <c r="H281" s="705"/>
      <c r="I281" s="705"/>
      <c r="J281" s="705"/>
      <c r="K281" s="705"/>
      <c r="L281" s="705"/>
      <c r="M281" s="705"/>
      <c r="N281" s="705"/>
      <c r="O281" s="705"/>
      <c r="P281" s="705"/>
      <c r="Q281" s="705"/>
    </row>
    <row r="282" spans="1:17" x14ac:dyDescent="0.2">
      <c r="A282" s="705"/>
      <c r="B282" s="705"/>
      <c r="C282" s="766"/>
      <c r="D282" s="706"/>
      <c r="E282" s="706"/>
      <c r="F282" s="706"/>
      <c r="G282" s="705"/>
      <c r="H282" s="705"/>
      <c r="I282" s="705"/>
      <c r="J282" s="705"/>
      <c r="K282" s="705"/>
      <c r="L282" s="705"/>
      <c r="M282" s="705"/>
      <c r="N282" s="705"/>
      <c r="O282" s="705"/>
      <c r="P282" s="705"/>
      <c r="Q282" s="705"/>
    </row>
    <row r="283" spans="1:17" x14ac:dyDescent="0.2">
      <c r="A283" s="705"/>
      <c r="B283" s="705"/>
      <c r="C283" s="766"/>
      <c r="D283" s="706"/>
      <c r="E283" s="706"/>
      <c r="F283" s="706"/>
      <c r="G283" s="705"/>
      <c r="H283" s="705"/>
      <c r="I283" s="705"/>
      <c r="J283" s="705"/>
      <c r="K283" s="705"/>
      <c r="L283" s="705"/>
      <c r="M283" s="705"/>
      <c r="N283" s="705"/>
      <c r="O283" s="705"/>
      <c r="P283" s="705"/>
      <c r="Q283" s="705"/>
    </row>
    <row r="284" spans="1:17" x14ac:dyDescent="0.2">
      <c r="A284" s="705"/>
      <c r="B284" s="705"/>
      <c r="C284" s="766"/>
      <c r="D284" s="706"/>
      <c r="E284" s="706"/>
      <c r="F284" s="706"/>
      <c r="G284" s="705"/>
      <c r="H284" s="705"/>
      <c r="I284" s="705"/>
      <c r="J284" s="705"/>
      <c r="K284" s="705"/>
      <c r="L284" s="705"/>
      <c r="M284" s="705"/>
      <c r="N284" s="705"/>
      <c r="O284" s="705"/>
      <c r="P284" s="705"/>
      <c r="Q284" s="705"/>
    </row>
    <row r="285" spans="1:17" x14ac:dyDescent="0.2">
      <c r="A285" s="705"/>
      <c r="B285" s="705"/>
      <c r="C285" s="766"/>
      <c r="D285" s="706"/>
      <c r="E285" s="706"/>
      <c r="F285" s="706"/>
      <c r="G285" s="705"/>
      <c r="H285" s="705"/>
      <c r="I285" s="705"/>
      <c r="J285" s="705"/>
      <c r="K285" s="705"/>
      <c r="L285" s="705"/>
      <c r="M285" s="705"/>
      <c r="N285" s="705"/>
      <c r="O285" s="705"/>
      <c r="P285" s="705"/>
      <c r="Q285" s="705"/>
    </row>
    <row r="286" spans="1:17" x14ac:dyDescent="0.2">
      <c r="A286" s="705"/>
      <c r="B286" s="705"/>
      <c r="C286" s="766"/>
      <c r="D286" s="706"/>
      <c r="E286" s="706"/>
      <c r="F286" s="706"/>
      <c r="G286" s="705"/>
      <c r="H286" s="705"/>
      <c r="I286" s="705"/>
      <c r="J286" s="705"/>
      <c r="K286" s="705"/>
      <c r="L286" s="705"/>
      <c r="M286" s="705"/>
      <c r="N286" s="705"/>
      <c r="O286" s="705"/>
      <c r="P286" s="705"/>
      <c r="Q286" s="705"/>
    </row>
    <row r="287" spans="1:17" x14ac:dyDescent="0.2">
      <c r="A287" s="705"/>
      <c r="B287" s="705"/>
      <c r="C287" s="766"/>
      <c r="D287" s="706"/>
      <c r="E287" s="706"/>
      <c r="F287" s="706"/>
      <c r="G287" s="705"/>
      <c r="H287" s="705"/>
      <c r="I287" s="705"/>
      <c r="J287" s="705"/>
      <c r="K287" s="705"/>
      <c r="L287" s="705"/>
      <c r="M287" s="705"/>
      <c r="N287" s="705"/>
      <c r="O287" s="705"/>
      <c r="P287" s="705"/>
      <c r="Q287" s="705"/>
    </row>
    <row r="288" spans="1:17" x14ac:dyDescent="0.2">
      <c r="A288" s="705"/>
      <c r="B288" s="705"/>
      <c r="C288" s="766"/>
      <c r="D288" s="706"/>
      <c r="E288" s="706"/>
      <c r="F288" s="706"/>
      <c r="G288" s="705"/>
      <c r="H288" s="705"/>
      <c r="I288" s="705"/>
      <c r="J288" s="705"/>
      <c r="K288" s="705"/>
      <c r="L288" s="705"/>
      <c r="M288" s="705"/>
      <c r="N288" s="705"/>
      <c r="O288" s="705"/>
      <c r="P288" s="705"/>
      <c r="Q288" s="705"/>
    </row>
    <row r="289" spans="1:17" x14ac:dyDescent="0.2">
      <c r="A289" s="705"/>
      <c r="B289" s="705"/>
      <c r="C289" s="766"/>
      <c r="D289" s="706"/>
      <c r="E289" s="706"/>
      <c r="F289" s="706"/>
      <c r="G289" s="705"/>
      <c r="H289" s="705"/>
      <c r="I289" s="705"/>
      <c r="J289" s="705"/>
      <c r="K289" s="705"/>
      <c r="L289" s="705"/>
      <c r="M289" s="705"/>
      <c r="N289" s="705"/>
      <c r="O289" s="705"/>
      <c r="P289" s="705"/>
      <c r="Q289" s="705"/>
    </row>
    <row r="290" spans="1:17" x14ac:dyDescent="0.2">
      <c r="A290" s="705"/>
      <c r="B290" s="705"/>
      <c r="C290" s="766"/>
      <c r="D290" s="706"/>
      <c r="E290" s="706"/>
      <c r="F290" s="706"/>
      <c r="G290" s="705"/>
      <c r="H290" s="705"/>
      <c r="I290" s="705"/>
      <c r="J290" s="705"/>
      <c r="K290" s="705"/>
      <c r="L290" s="705"/>
      <c r="M290" s="705"/>
      <c r="N290" s="705"/>
      <c r="O290" s="705"/>
      <c r="P290" s="705"/>
      <c r="Q290" s="705"/>
    </row>
  </sheetData>
  <sheetProtection password="CC0B" sheet="1" objects="1" scenarios="1"/>
  <mergeCells count="230">
    <mergeCell ref="A271:C271"/>
    <mergeCell ref="A272:C272"/>
    <mergeCell ref="A267:B267"/>
    <mergeCell ref="A268:B268"/>
    <mergeCell ref="A158:B158"/>
    <mergeCell ref="A159:B159"/>
    <mergeCell ref="E1:O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68:D68"/>
    <mergeCell ref="A75:B75"/>
    <mergeCell ref="A74:B74"/>
    <mergeCell ref="A90:B90"/>
    <mergeCell ref="A66:A67"/>
    <mergeCell ref="B66:B67"/>
    <mergeCell ref="N276:O276"/>
    <mergeCell ref="N277:O277"/>
    <mergeCell ref="A165:A166"/>
    <mergeCell ref="B165:B166"/>
    <mergeCell ref="A172:B172"/>
    <mergeCell ref="A173:B173"/>
    <mergeCell ref="A273:C273"/>
    <mergeCell ref="A140:B140"/>
    <mergeCell ref="I148:K148"/>
    <mergeCell ref="A147:A148"/>
    <mergeCell ref="A143:C143"/>
    <mergeCell ref="I147:K147"/>
    <mergeCell ref="A156:B156"/>
    <mergeCell ref="A160:C160"/>
    <mergeCell ref="A142:C142"/>
    <mergeCell ref="A157:B157"/>
    <mergeCell ref="A275:D275"/>
    <mergeCell ref="A270:B270"/>
    <mergeCell ref="A175:B175"/>
    <mergeCell ref="A176:C176"/>
    <mergeCell ref="A177:C177"/>
    <mergeCell ref="A178:C178"/>
    <mergeCell ref="A212:D212"/>
    <mergeCell ref="A205:B205"/>
    <mergeCell ref="A206:B206"/>
    <mergeCell ref="A207:B207"/>
    <mergeCell ref="A180:D180"/>
    <mergeCell ref="A133:D133"/>
    <mergeCell ref="A53:B53"/>
    <mergeCell ref="A57:B57"/>
    <mergeCell ref="A58:B58"/>
    <mergeCell ref="A128:C128"/>
    <mergeCell ref="A130:D130"/>
    <mergeCell ref="A131:A132"/>
    <mergeCell ref="A127:C127"/>
    <mergeCell ref="A152:D153"/>
    <mergeCell ref="A77:C77"/>
    <mergeCell ref="A78:C78"/>
    <mergeCell ref="A79:C79"/>
    <mergeCell ref="A73:B73"/>
    <mergeCell ref="A81:D81"/>
    <mergeCell ref="A82:A83"/>
    <mergeCell ref="B82:B83"/>
    <mergeCell ref="A91:B91"/>
    <mergeCell ref="A97:D97"/>
    <mergeCell ref="A89:B89"/>
    <mergeCell ref="A95:C95"/>
    <mergeCell ref="A93:C93"/>
    <mergeCell ref="A84:D84"/>
    <mergeCell ref="A76:B76"/>
    <mergeCell ref="A69:B69"/>
    <mergeCell ref="A2:D3"/>
    <mergeCell ref="A20:D21"/>
    <mergeCell ref="A16:C16"/>
    <mergeCell ref="I66:K66"/>
    <mergeCell ref="A14:C14"/>
    <mergeCell ref="A15:C15"/>
    <mergeCell ref="A13:B13"/>
    <mergeCell ref="A6:D7"/>
    <mergeCell ref="A10:B10"/>
    <mergeCell ref="A11:B11"/>
    <mergeCell ref="A44:B44"/>
    <mergeCell ref="A37:B37"/>
    <mergeCell ref="E4:O4"/>
    <mergeCell ref="A12:B12"/>
    <mergeCell ref="A27:B27"/>
    <mergeCell ref="A25:B25"/>
    <mergeCell ref="A28:B28"/>
    <mergeCell ref="A61:C61"/>
    <mergeCell ref="A62:C62"/>
    <mergeCell ref="A63:C63"/>
    <mergeCell ref="A65:D65"/>
    <mergeCell ref="A41:B41"/>
    <mergeCell ref="A29:C29"/>
    <mergeCell ref="A26:B26"/>
    <mergeCell ref="I67:K67"/>
    <mergeCell ref="F34:H34"/>
    <mergeCell ref="F35:H35"/>
    <mergeCell ref="A30:C30"/>
    <mergeCell ref="B34:B35"/>
    <mergeCell ref="I50:K50"/>
    <mergeCell ref="I51:K51"/>
    <mergeCell ref="A42:B42"/>
    <mergeCell ref="A50:A51"/>
    <mergeCell ref="B50:B51"/>
    <mergeCell ref="A36:D36"/>
    <mergeCell ref="A33:D33"/>
    <mergeCell ref="A31:C31"/>
    <mergeCell ref="A45:C45"/>
    <mergeCell ref="A46:C46"/>
    <mergeCell ref="A43:B43"/>
    <mergeCell ref="A49:D49"/>
    <mergeCell ref="A47:C47"/>
    <mergeCell ref="A52:D52"/>
    <mergeCell ref="A59:B59"/>
    <mergeCell ref="A60:B60"/>
    <mergeCell ref="A34:A35"/>
    <mergeCell ref="A244:D244"/>
    <mergeCell ref="A245:A246"/>
    <mergeCell ref="I82:L82"/>
    <mergeCell ref="A98:A99"/>
    <mergeCell ref="A141:B141"/>
    <mergeCell ref="A223:B223"/>
    <mergeCell ref="A224:C224"/>
    <mergeCell ref="A225:C225"/>
    <mergeCell ref="A111:C111"/>
    <mergeCell ref="A113:D113"/>
    <mergeCell ref="A114:A115"/>
    <mergeCell ref="B114:B115"/>
    <mergeCell ref="A146:D146"/>
    <mergeCell ref="A138:B138"/>
    <mergeCell ref="A139:B139"/>
    <mergeCell ref="B147:B148"/>
    <mergeCell ref="A101:B101"/>
    <mergeCell ref="A100:D100"/>
    <mergeCell ref="I83:L83"/>
    <mergeCell ref="A161:C161"/>
    <mergeCell ref="A162:C162"/>
    <mergeCell ref="A164:D164"/>
    <mergeCell ref="B98:B99"/>
    <mergeCell ref="A144:C144"/>
    <mergeCell ref="A269:B269"/>
    <mergeCell ref="A276:A277"/>
    <mergeCell ref="B276:B277"/>
    <mergeCell ref="A204:B204"/>
    <mergeCell ref="A196:D196"/>
    <mergeCell ref="A197:A198"/>
    <mergeCell ref="B197:B198"/>
    <mergeCell ref="A188:B188"/>
    <mergeCell ref="A189:B189"/>
    <mergeCell ref="A190:B190"/>
    <mergeCell ref="A191:B191"/>
    <mergeCell ref="A192:C192"/>
    <mergeCell ref="A193:C193"/>
    <mergeCell ref="A194:C194"/>
    <mergeCell ref="A208:C208"/>
    <mergeCell ref="A209:C209"/>
    <mergeCell ref="A210:C210"/>
    <mergeCell ref="A247:D247"/>
    <mergeCell ref="B245:B246"/>
    <mergeCell ref="A238:B238"/>
    <mergeCell ref="A239:B239"/>
    <mergeCell ref="A240:C240"/>
    <mergeCell ref="A241:C241"/>
    <mergeCell ref="A242:C242"/>
    <mergeCell ref="A237:B237"/>
    <mergeCell ref="I114:L114"/>
    <mergeCell ref="I115:L115"/>
    <mergeCell ref="A116:D116"/>
    <mergeCell ref="A117:B117"/>
    <mergeCell ref="J131:L131"/>
    <mergeCell ref="J132:L132"/>
    <mergeCell ref="A124:B124"/>
    <mergeCell ref="A134:B134"/>
    <mergeCell ref="A236:B236"/>
    <mergeCell ref="A213:A214"/>
    <mergeCell ref="B213:B214"/>
    <mergeCell ref="A167:D167"/>
    <mergeCell ref="A168:B168"/>
    <mergeCell ref="A183:D183"/>
    <mergeCell ref="A184:B184"/>
    <mergeCell ref="A215:D215"/>
    <mergeCell ref="A216:B216"/>
    <mergeCell ref="A231:D231"/>
    <mergeCell ref="A232:B232"/>
    <mergeCell ref="A125:B125"/>
    <mergeCell ref="A126:C126"/>
    <mergeCell ref="A174:B174"/>
    <mergeCell ref="B131:B132"/>
    <mergeCell ref="I98:L98"/>
    <mergeCell ref="I99:L99"/>
    <mergeCell ref="A122:B122"/>
    <mergeCell ref="A123:B123"/>
    <mergeCell ref="A105:B105"/>
    <mergeCell ref="A106:B106"/>
    <mergeCell ref="A94:C94"/>
    <mergeCell ref="A92:B92"/>
    <mergeCell ref="A85:B85"/>
    <mergeCell ref="A107:B107"/>
    <mergeCell ref="A108:B108"/>
    <mergeCell ref="A109:C109"/>
    <mergeCell ref="A110:C110"/>
    <mergeCell ref="A263:D263"/>
    <mergeCell ref="A264:B264"/>
    <mergeCell ref="A199:D199"/>
    <mergeCell ref="A200:B200"/>
    <mergeCell ref="A226:C226"/>
    <mergeCell ref="A228:D228"/>
    <mergeCell ref="A229:A230"/>
    <mergeCell ref="B229:B230"/>
    <mergeCell ref="A181:A182"/>
    <mergeCell ref="B181:B182"/>
    <mergeCell ref="A220:B220"/>
    <mergeCell ref="A221:B221"/>
    <mergeCell ref="A222:B222"/>
    <mergeCell ref="A261:A262"/>
    <mergeCell ref="A248:B248"/>
    <mergeCell ref="A252:B252"/>
    <mergeCell ref="A253:B253"/>
    <mergeCell ref="A254:B254"/>
    <mergeCell ref="A255:B255"/>
    <mergeCell ref="A256:C256"/>
    <mergeCell ref="A257:C257"/>
    <mergeCell ref="A258:C258"/>
    <mergeCell ref="A260:D260"/>
    <mergeCell ref="B261:B262"/>
  </mergeCells>
  <phoneticPr fontId="6" type="noConversion"/>
  <pageMargins left="0.75" right="0.75" top="1" bottom="1" header="0.5" footer="0.5"/>
  <pageSetup paperSize="9" scale="38" fitToHeight="12" orientation="landscape" r:id="rId1"/>
  <headerFooter alignWithMargins="0"/>
  <rowBreaks count="3" manualBreakCount="3">
    <brk id="70" max="16383" man="1"/>
    <brk id="150" max="16383" man="1"/>
    <brk id="234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1"/>
  <sheetViews>
    <sheetView view="pageBreakPreview" zoomScale="85" zoomScaleNormal="75" zoomScaleSheetLayoutView="85" workbookViewId="0">
      <pane xSplit="4" ySplit="4" topLeftCell="E606" activePane="bottomRight" state="frozen"/>
      <selection pane="topRight" activeCell="E1" sqref="E1"/>
      <selection pane="bottomLeft" activeCell="A7" sqref="A7"/>
      <selection pane="bottomRight" activeCell="D649" sqref="D649"/>
    </sheetView>
  </sheetViews>
  <sheetFormatPr defaultRowHeight="12.75" x14ac:dyDescent="0.2"/>
  <cols>
    <col min="1" max="1" width="19" style="42" bestFit="1" customWidth="1"/>
    <col min="2" max="2" width="31.5703125" style="42" bestFit="1" customWidth="1"/>
    <col min="3" max="3" width="18" style="42" customWidth="1"/>
    <col min="4" max="4" width="13.85546875" style="127" bestFit="1" customWidth="1"/>
    <col min="5" max="6" width="15.7109375" style="73" customWidth="1"/>
    <col min="7" max="12" width="15.7109375" style="42" customWidth="1"/>
    <col min="13" max="13" width="10.28515625" style="708" customWidth="1"/>
    <col min="14" max="16384" width="9.140625" style="42"/>
  </cols>
  <sheetData>
    <row r="1" spans="1:13" ht="13.5" thickBot="1" x14ac:dyDescent="0.25">
      <c r="A1" s="48"/>
      <c r="B1" s="48"/>
      <c r="C1" s="48"/>
      <c r="D1" s="126"/>
      <c r="E1" s="1444" t="s">
        <v>900</v>
      </c>
      <c r="F1" s="1445"/>
      <c r="G1" s="1445"/>
      <c r="H1" s="1445"/>
      <c r="I1" s="1445"/>
      <c r="J1" s="1445"/>
      <c r="K1" s="1445"/>
      <c r="L1" s="1446"/>
    </row>
    <row r="2" spans="1:13" x14ac:dyDescent="0.2">
      <c r="A2" s="1361" t="s">
        <v>905</v>
      </c>
      <c r="B2" s="1362"/>
      <c r="C2" s="1362"/>
      <c r="D2" s="1363"/>
      <c r="E2" s="1417">
        <v>25</v>
      </c>
      <c r="F2" s="1418">
        <v>35</v>
      </c>
      <c r="G2" s="1418">
        <v>50</v>
      </c>
      <c r="H2" s="1418">
        <v>60</v>
      </c>
      <c r="I2" s="1418">
        <v>71</v>
      </c>
      <c r="J2" s="1418">
        <v>100</v>
      </c>
      <c r="K2" s="1418">
        <v>125</v>
      </c>
      <c r="L2" s="1419">
        <v>140</v>
      </c>
    </row>
    <row r="3" spans="1:13" ht="13.5" thickBot="1" x14ac:dyDescent="0.25">
      <c r="A3" s="1364"/>
      <c r="B3" s="1365"/>
      <c r="C3" s="1365"/>
      <c r="D3" s="1366"/>
      <c r="E3" s="1356"/>
      <c r="F3" s="1358"/>
      <c r="G3" s="1358"/>
      <c r="H3" s="1358"/>
      <c r="I3" s="1358"/>
      <c r="J3" s="1358"/>
      <c r="K3" s="1358"/>
      <c r="L3" s="1360"/>
    </row>
    <row r="4" spans="1:13" s="48" customFormat="1" ht="6.75" customHeight="1" x14ac:dyDescent="0.2">
      <c r="D4" s="126"/>
      <c r="E4" s="46"/>
      <c r="F4" s="46"/>
      <c r="G4" s="46"/>
      <c r="H4" s="46"/>
      <c r="I4" s="46"/>
      <c r="J4" s="46"/>
      <c r="K4" s="46"/>
      <c r="L4" s="46"/>
      <c r="M4" s="708"/>
    </row>
    <row r="5" spans="1:13" x14ac:dyDescent="0.2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</row>
    <row r="6" spans="1:13" x14ac:dyDescent="0.2">
      <c r="A6" s="708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</row>
    <row r="7" spans="1:13" s="49" customFormat="1" ht="13.5" thickBot="1" x14ac:dyDescent="0.25">
      <c r="A7" s="707" t="s">
        <v>951</v>
      </c>
      <c r="B7" s="707"/>
      <c r="C7" s="707"/>
      <c r="D7" s="707" t="s">
        <v>950</v>
      </c>
      <c r="E7" s="708"/>
      <c r="F7" s="708"/>
      <c r="G7" s="708"/>
      <c r="H7" s="708"/>
      <c r="I7" s="708"/>
      <c r="J7" s="708"/>
      <c r="K7" s="708"/>
      <c r="L7" s="708"/>
      <c r="M7" s="708"/>
    </row>
    <row r="8" spans="1:13" x14ac:dyDescent="0.2">
      <c r="A8" s="1430" t="s">
        <v>1033</v>
      </c>
      <c r="B8" s="1278"/>
      <c r="C8" s="50"/>
      <c r="D8" s="724"/>
      <c r="E8" s="130" t="s">
        <v>1541</v>
      </c>
      <c r="F8" s="52" t="s">
        <v>1542</v>
      </c>
      <c r="G8" s="52" t="s">
        <v>1543</v>
      </c>
      <c r="H8" s="53" t="s">
        <v>1544</v>
      </c>
      <c r="I8" s="705"/>
      <c r="J8" s="705"/>
      <c r="K8" s="705"/>
      <c r="L8" s="705"/>
    </row>
    <row r="9" spans="1:13" x14ac:dyDescent="0.2">
      <c r="A9" s="1431" t="s">
        <v>714</v>
      </c>
      <c r="B9" s="1432"/>
      <c r="C9" s="156"/>
      <c r="D9" s="774"/>
      <c r="E9" s="158" t="s">
        <v>172</v>
      </c>
      <c r="F9" s="128" t="s">
        <v>172</v>
      </c>
      <c r="G9" s="128" t="s">
        <v>172</v>
      </c>
      <c r="H9" s="129" t="s">
        <v>172</v>
      </c>
      <c r="I9" s="705"/>
      <c r="J9" s="705"/>
      <c r="K9" s="705"/>
      <c r="L9" s="705"/>
    </row>
    <row r="10" spans="1:13" ht="13.5" thickBot="1" x14ac:dyDescent="0.25">
      <c r="A10" s="1433" t="s">
        <v>1034</v>
      </c>
      <c r="B10" s="1280"/>
      <c r="C10" s="54"/>
      <c r="D10" s="725"/>
      <c r="E10" s="974" t="s">
        <v>1509</v>
      </c>
      <c r="F10" s="56" t="s">
        <v>1055</v>
      </c>
      <c r="G10" s="56" t="s">
        <v>1057</v>
      </c>
      <c r="H10" s="57" t="s">
        <v>438</v>
      </c>
      <c r="I10" s="705"/>
      <c r="J10" s="705"/>
      <c r="K10" s="705"/>
      <c r="L10" s="705"/>
    </row>
    <row r="11" spans="1:13" x14ac:dyDescent="0.2">
      <c r="A11" s="1281" t="s">
        <v>689</v>
      </c>
      <c r="B11" s="1269"/>
      <c r="C11" s="74" t="s">
        <v>133</v>
      </c>
      <c r="D11" s="773" t="s">
        <v>691</v>
      </c>
      <c r="E11" s="144" t="s">
        <v>738</v>
      </c>
      <c r="F11" s="103" t="s">
        <v>1100</v>
      </c>
      <c r="G11" s="103" t="s">
        <v>1105</v>
      </c>
      <c r="H11" s="104" t="s">
        <v>724</v>
      </c>
      <c r="I11" s="705"/>
      <c r="J11" s="705"/>
      <c r="K11" s="705"/>
      <c r="L11" s="705"/>
    </row>
    <row r="12" spans="1:13" x14ac:dyDescent="0.2">
      <c r="A12" s="1262" t="s">
        <v>700</v>
      </c>
      <c r="B12" s="1263"/>
      <c r="C12" s="67" t="s">
        <v>133</v>
      </c>
      <c r="D12" s="150" t="s">
        <v>691</v>
      </c>
      <c r="E12" s="160" t="s">
        <v>723</v>
      </c>
      <c r="F12" s="105" t="s">
        <v>751</v>
      </c>
      <c r="G12" s="105" t="s">
        <v>1106</v>
      </c>
      <c r="H12" s="106" t="s">
        <v>725</v>
      </c>
      <c r="I12" s="705"/>
      <c r="J12" s="705"/>
      <c r="K12" s="705"/>
      <c r="L12" s="705"/>
    </row>
    <row r="13" spans="1:13" x14ac:dyDescent="0.2">
      <c r="A13" s="1262" t="s">
        <v>702</v>
      </c>
      <c r="B13" s="1263"/>
      <c r="C13" s="1263"/>
      <c r="D13" s="150" t="s">
        <v>693</v>
      </c>
      <c r="E13" s="131">
        <f>'Интерактивный прайс-лист'!$F$26*VLOOKUP(E8,last!$B$1:$C$2090,2,0)</f>
        <v>974</v>
      </c>
      <c r="F13" s="68">
        <f>'Интерактивный прайс-лист'!$F$26*VLOOKUP(F8,last!$B$1:$C$2090,2,0)</f>
        <v>1027</v>
      </c>
      <c r="G13" s="68">
        <f>'Интерактивный прайс-лист'!$F$26*VLOOKUP(G8,last!$B$1:$C$2090,2,0)</f>
        <v>1175</v>
      </c>
      <c r="H13" s="69">
        <f>'Интерактивный прайс-лист'!$F$26*VLOOKUP(H8,last!$B$1:$C$2090,2,0)</f>
        <v>1225</v>
      </c>
      <c r="I13" s="705"/>
      <c r="J13" s="705"/>
      <c r="K13" s="705"/>
      <c r="L13" s="705"/>
    </row>
    <row r="14" spans="1:13" x14ac:dyDescent="0.2">
      <c r="A14" s="1262" t="s">
        <v>716</v>
      </c>
      <c r="B14" s="1263"/>
      <c r="C14" s="111" t="s">
        <v>172</v>
      </c>
      <c r="D14" s="150" t="s">
        <v>693</v>
      </c>
      <c r="E14" s="131">
        <f>'Интерактивный прайс-лист'!$F$26*VLOOKUP(E9,last!$B$1:$C$2090,2,0)</f>
        <v>494</v>
      </c>
      <c r="F14" s="68">
        <f>'Интерактивный прайс-лист'!$F$26*VLOOKUP(F9,last!$B$1:$C$2090,2,0)</f>
        <v>494</v>
      </c>
      <c r="G14" s="68">
        <f>'Интерактивный прайс-лист'!$F$26*VLOOKUP(G9,last!$B$1:$C$2090,2,0)</f>
        <v>494</v>
      </c>
      <c r="H14" s="69">
        <f>'Интерактивный прайс-лист'!$F$26*VLOOKUP(H9,last!$B$1:$C$2090,2,0)</f>
        <v>494</v>
      </c>
      <c r="I14" s="705"/>
      <c r="J14" s="705"/>
      <c r="K14" s="705"/>
      <c r="L14" s="705"/>
    </row>
    <row r="15" spans="1:13" x14ac:dyDescent="0.2">
      <c r="A15" s="1262" t="s">
        <v>703</v>
      </c>
      <c r="B15" s="1263"/>
      <c r="C15" s="1263"/>
      <c r="D15" s="150" t="s">
        <v>693</v>
      </c>
      <c r="E15" s="131">
        <f>'Интерактивный прайс-лист'!$F$26*VLOOKUP(E10,last!$B$1:$C$2090,2,0)</f>
        <v>1191</v>
      </c>
      <c r="F15" s="68">
        <f>'Интерактивный прайс-лист'!$F$26*VLOOKUP(F10,last!$B$1:$C$2090,2,0)</f>
        <v>1545</v>
      </c>
      <c r="G15" s="68">
        <f>'Интерактивный прайс-лист'!$F$26*VLOOKUP(G10,last!$B$1:$C$2090,2,0)</f>
        <v>2315</v>
      </c>
      <c r="H15" s="69">
        <f>'Интерактивный прайс-лист'!$F$26*VLOOKUP(H10,last!$B$1:$C$2090,2,0)</f>
        <v>3028</v>
      </c>
      <c r="I15" s="705"/>
      <c r="J15" s="705"/>
      <c r="K15" s="705"/>
      <c r="L15" s="705"/>
    </row>
    <row r="16" spans="1:13" ht="13.5" thickBot="1" x14ac:dyDescent="0.25">
      <c r="A16" s="1420" t="s">
        <v>715</v>
      </c>
      <c r="B16" s="1421"/>
      <c r="C16" s="1421"/>
      <c r="D16" s="151" t="s">
        <v>693</v>
      </c>
      <c r="E16" s="145">
        <f>SUM(E13:E15)</f>
        <v>2659</v>
      </c>
      <c r="F16" s="71">
        <f>SUM(F13:F15)</f>
        <v>3066</v>
      </c>
      <c r="G16" s="71">
        <f>SUM(G13:G15)</f>
        <v>3984</v>
      </c>
      <c r="H16" s="72">
        <f>SUM(H13:H15)</f>
        <v>4747</v>
      </c>
      <c r="I16" s="705"/>
      <c r="J16" s="705"/>
      <c r="K16" s="705"/>
      <c r="L16" s="705"/>
    </row>
    <row r="17" spans="1:13" x14ac:dyDescent="0.2">
      <c r="A17" s="705"/>
      <c r="B17" s="705"/>
      <c r="C17" s="705"/>
      <c r="D17" s="766"/>
      <c r="E17" s="706"/>
      <c r="F17" s="706"/>
      <c r="G17" s="705"/>
      <c r="H17" s="705"/>
      <c r="I17" s="705"/>
      <c r="J17" s="705"/>
      <c r="K17" s="705"/>
      <c r="L17" s="705"/>
    </row>
    <row r="18" spans="1:13" ht="13.5" thickBot="1" x14ac:dyDescent="0.25">
      <c r="A18" s="1373" t="s">
        <v>1087</v>
      </c>
      <c r="B18" s="1373"/>
      <c r="C18" s="1373"/>
      <c r="D18" s="1373"/>
      <c r="E18" s="1440"/>
      <c r="F18" s="1440"/>
      <c r="G18" s="1440"/>
      <c r="H18" s="1440"/>
      <c r="I18" s="705"/>
      <c r="J18" s="705"/>
      <c r="K18" s="705"/>
      <c r="L18" s="705"/>
    </row>
    <row r="19" spans="1:13" x14ac:dyDescent="0.2">
      <c r="A19" s="1443" t="s">
        <v>705</v>
      </c>
      <c r="B19" s="1268" t="s">
        <v>706</v>
      </c>
      <c r="C19" s="161" t="s">
        <v>139</v>
      </c>
      <c r="D19" s="240" t="s">
        <v>693</v>
      </c>
      <c r="E19" s="1441">
        <f>'Интерактивный прайс-лист'!$F$26*VLOOKUP($C19,last!$B$1:$C$1706,2,0)</f>
        <v>94</v>
      </c>
      <c r="F19" s="1441"/>
      <c r="G19" s="1441"/>
      <c r="H19" s="1442"/>
      <c r="I19" s="705"/>
      <c r="J19" s="705"/>
      <c r="K19" s="705"/>
      <c r="L19" s="705"/>
    </row>
    <row r="20" spans="1:13" x14ac:dyDescent="0.2">
      <c r="A20" s="1424"/>
      <c r="B20" s="1269"/>
      <c r="C20" s="139" t="s">
        <v>1524</v>
      </c>
      <c r="D20" s="676" t="s">
        <v>693</v>
      </c>
      <c r="E20" s="1395">
        <f>'Интерактивный прайс-лист'!$F$26*VLOOKUP($C20,last!$B$1:$C$1706,2,0)</f>
        <v>267</v>
      </c>
      <c r="F20" s="1395"/>
      <c r="G20" s="1395"/>
      <c r="H20" s="1293"/>
      <c r="I20" s="705"/>
      <c r="J20" s="705"/>
      <c r="K20" s="705"/>
      <c r="L20" s="705"/>
    </row>
    <row r="21" spans="1:13" ht="13.5" thickBot="1" x14ac:dyDescent="0.25">
      <c r="A21" s="1425"/>
      <c r="B21" s="113" t="s">
        <v>727</v>
      </c>
      <c r="C21" s="82" t="s">
        <v>152</v>
      </c>
      <c r="D21" s="151" t="s">
        <v>693</v>
      </c>
      <c r="E21" s="1413">
        <f>'Интерактивный прайс-лист'!$F$26*VLOOKUP($C21,last!$B$1:$C$1706,2,0)</f>
        <v>216</v>
      </c>
      <c r="F21" s="1413"/>
      <c r="G21" s="1413"/>
      <c r="H21" s="1414"/>
      <c r="I21" s="705"/>
      <c r="J21" s="705"/>
      <c r="K21" s="705"/>
      <c r="L21" s="705"/>
    </row>
    <row r="22" spans="1:13" x14ac:dyDescent="0.2">
      <c r="A22" s="705"/>
      <c r="B22" s="705"/>
      <c r="C22" s="705"/>
      <c r="D22" s="766"/>
      <c r="E22" s="706"/>
      <c r="F22" s="706"/>
      <c r="G22" s="705"/>
      <c r="H22" s="705"/>
      <c r="I22" s="705"/>
      <c r="J22" s="705"/>
      <c r="K22" s="705"/>
      <c r="L22" s="705"/>
    </row>
    <row r="23" spans="1:13" x14ac:dyDescent="0.2">
      <c r="A23" s="708"/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</row>
    <row r="24" spans="1:13" s="49" customFormat="1" ht="13.5" thickBot="1" x14ac:dyDescent="0.25">
      <c r="A24" s="707" t="s">
        <v>951</v>
      </c>
      <c r="B24" s="707"/>
      <c r="C24" s="707"/>
      <c r="D24" s="707" t="s">
        <v>950</v>
      </c>
      <c r="E24" s="708"/>
      <c r="F24" s="708"/>
      <c r="G24" s="708"/>
      <c r="H24" s="708"/>
      <c r="I24" s="708"/>
      <c r="J24" s="708"/>
      <c r="K24" s="708"/>
      <c r="L24" s="708"/>
      <c r="M24" s="708"/>
    </row>
    <row r="25" spans="1:13" x14ac:dyDescent="0.2">
      <c r="A25" s="1430" t="s">
        <v>1033</v>
      </c>
      <c r="B25" s="1278"/>
      <c r="C25" s="50"/>
      <c r="D25" s="51"/>
      <c r="E25" s="52"/>
      <c r="F25" s="52" t="s">
        <v>1545</v>
      </c>
      <c r="G25" s="52" t="s">
        <v>1546</v>
      </c>
      <c r="H25" s="53" t="s">
        <v>1547</v>
      </c>
      <c r="I25" s="703"/>
      <c r="J25" s="703"/>
      <c r="K25" s="705"/>
      <c r="L25" s="705"/>
    </row>
    <row r="26" spans="1:13" x14ac:dyDescent="0.2">
      <c r="A26" s="1431" t="s">
        <v>714</v>
      </c>
      <c r="B26" s="1432"/>
      <c r="C26" s="156"/>
      <c r="D26" s="157"/>
      <c r="E26" s="128"/>
      <c r="F26" s="128" t="s">
        <v>1552</v>
      </c>
      <c r="G26" s="128" t="s">
        <v>1552</v>
      </c>
      <c r="H26" s="129" t="s">
        <v>1552</v>
      </c>
      <c r="I26" s="703"/>
      <c r="J26" s="703"/>
      <c r="K26" s="705"/>
      <c r="L26" s="705"/>
    </row>
    <row r="27" spans="1:13" ht="13.5" thickBot="1" x14ac:dyDescent="0.25">
      <c r="A27" s="1433" t="s">
        <v>1034</v>
      </c>
      <c r="B27" s="1280"/>
      <c r="C27" s="54"/>
      <c r="D27" s="55"/>
      <c r="E27" s="56"/>
      <c r="F27" s="56" t="s">
        <v>1055</v>
      </c>
      <c r="G27" s="56" t="s">
        <v>1057</v>
      </c>
      <c r="H27" s="57" t="s">
        <v>438</v>
      </c>
      <c r="I27" s="703"/>
      <c r="J27" s="703"/>
      <c r="K27" s="705"/>
      <c r="L27" s="705"/>
    </row>
    <row r="28" spans="1:13" x14ac:dyDescent="0.2">
      <c r="A28" s="1281" t="s">
        <v>689</v>
      </c>
      <c r="B28" s="1269"/>
      <c r="C28" s="74" t="s">
        <v>1613</v>
      </c>
      <c r="D28" s="148" t="s">
        <v>691</v>
      </c>
      <c r="E28" s="103"/>
      <c r="F28" s="103">
        <v>3.4</v>
      </c>
      <c r="G28" s="103">
        <v>5</v>
      </c>
      <c r="H28" s="104">
        <v>5.7</v>
      </c>
      <c r="I28" s="703"/>
      <c r="J28" s="703"/>
      <c r="K28" s="705"/>
      <c r="L28" s="705"/>
    </row>
    <row r="29" spans="1:13" x14ac:dyDescent="0.2">
      <c r="A29" s="1262" t="s">
        <v>700</v>
      </c>
      <c r="B29" s="1263"/>
      <c r="C29" s="67" t="s">
        <v>1613</v>
      </c>
      <c r="D29" s="149" t="s">
        <v>691</v>
      </c>
      <c r="E29" s="105"/>
      <c r="F29" s="105">
        <v>4.2</v>
      </c>
      <c r="G29" s="105">
        <v>6</v>
      </c>
      <c r="H29" s="106">
        <v>7</v>
      </c>
      <c r="I29" s="703"/>
      <c r="J29" s="703"/>
      <c r="K29" s="705"/>
      <c r="L29" s="705"/>
    </row>
    <row r="30" spans="1:13" x14ac:dyDescent="0.2">
      <c r="A30" s="1262" t="s">
        <v>702</v>
      </c>
      <c r="B30" s="1263"/>
      <c r="C30" s="1263"/>
      <c r="D30" s="149" t="s">
        <v>693</v>
      </c>
      <c r="E30" s="75"/>
      <c r="F30" s="75">
        <f>'Интерактивный прайс-лист'!$F$26*VLOOKUP(F25,last!$B$1:$C$2090,2,0)</f>
        <v>1051</v>
      </c>
      <c r="G30" s="75">
        <f>'Интерактивный прайс-лист'!$F$26*VLOOKUP(G25,last!$B$1:$C$2090,2,0)</f>
        <v>1175</v>
      </c>
      <c r="H30" s="76">
        <f>'Интерактивный прайс-лист'!$F$26*VLOOKUP(H25,last!$B$1:$C$2090,2,0)</f>
        <v>1225</v>
      </c>
      <c r="I30" s="703"/>
      <c r="J30" s="703"/>
      <c r="K30" s="705"/>
      <c r="L30" s="705"/>
    </row>
    <row r="31" spans="1:13" x14ac:dyDescent="0.2">
      <c r="A31" s="1262" t="s">
        <v>716</v>
      </c>
      <c r="B31" s="1263"/>
      <c r="C31" s="139" t="s">
        <v>1552</v>
      </c>
      <c r="D31" s="149" t="s">
        <v>693</v>
      </c>
      <c r="E31" s="75"/>
      <c r="F31" s="75">
        <f>'Интерактивный прайс-лист'!$F$26*VLOOKUP(F26,last!$B$1:$C$2090,2,0)</f>
        <v>494</v>
      </c>
      <c r="G31" s="75">
        <f>'Интерактивный прайс-лист'!$F$26*VLOOKUP(G26,last!$B$1:$C$2090,2,0)</f>
        <v>494</v>
      </c>
      <c r="H31" s="76">
        <f>'Интерактивный прайс-лист'!$F$26*VLOOKUP(H26,last!$B$1:$C$2090,2,0)</f>
        <v>494</v>
      </c>
      <c r="I31" s="703"/>
      <c r="J31" s="703"/>
      <c r="K31" s="705"/>
      <c r="L31" s="705"/>
    </row>
    <row r="32" spans="1:13" x14ac:dyDescent="0.2">
      <c r="A32" s="1262" t="s">
        <v>703</v>
      </c>
      <c r="B32" s="1263"/>
      <c r="C32" s="1263"/>
      <c r="D32" s="149" t="s">
        <v>693</v>
      </c>
      <c r="E32" s="75"/>
      <c r="F32" s="75">
        <f>'Интерактивный прайс-лист'!$F$26*VLOOKUP(F27,last!$B$1:$C$2090,2,0)</f>
        <v>1545</v>
      </c>
      <c r="G32" s="75">
        <f>'Интерактивный прайс-лист'!$F$26*VLOOKUP(G27,last!$B$1:$C$2090,2,0)</f>
        <v>2315</v>
      </c>
      <c r="H32" s="76">
        <f>'Интерактивный прайс-лист'!$F$26*VLOOKUP(H27,last!$B$1:$C$2090,2,0)</f>
        <v>3028</v>
      </c>
      <c r="I32" s="703"/>
      <c r="J32" s="703"/>
      <c r="K32" s="705"/>
      <c r="L32" s="705"/>
    </row>
    <row r="33" spans="1:13" ht="13.5" thickBot="1" x14ac:dyDescent="0.25">
      <c r="A33" s="1420" t="s">
        <v>715</v>
      </c>
      <c r="B33" s="1421"/>
      <c r="C33" s="1421"/>
      <c r="D33" s="135" t="s">
        <v>693</v>
      </c>
      <c r="E33" s="77"/>
      <c r="F33" s="77">
        <f>SUM(F30:F32)</f>
        <v>3090</v>
      </c>
      <c r="G33" s="77">
        <f>SUM(G30:G32)</f>
        <v>3984</v>
      </c>
      <c r="H33" s="78">
        <f>SUM(H30:H32)</f>
        <v>4747</v>
      </c>
      <c r="I33" s="703"/>
      <c r="J33" s="703"/>
      <c r="K33" s="705"/>
      <c r="L33" s="705"/>
    </row>
    <row r="34" spans="1:13" x14ac:dyDescent="0.2">
      <c r="A34" s="705"/>
      <c r="B34" s="705"/>
      <c r="C34" s="705"/>
      <c r="D34" s="766"/>
      <c r="E34" s="705"/>
      <c r="F34" s="706"/>
      <c r="G34" s="705"/>
      <c r="H34" s="705"/>
      <c r="I34" s="703"/>
      <c r="J34" s="703"/>
      <c r="K34" s="705"/>
      <c r="L34" s="705"/>
    </row>
    <row r="35" spans="1:13" ht="13.5" thickBot="1" x14ac:dyDescent="0.25">
      <c r="A35" s="1373" t="s">
        <v>1087</v>
      </c>
      <c r="B35" s="1373"/>
      <c r="C35" s="1373"/>
      <c r="D35" s="1373"/>
      <c r="E35" s="718"/>
      <c r="F35" s="718"/>
      <c r="G35" s="718"/>
      <c r="H35" s="718"/>
      <c r="I35" s="703"/>
      <c r="J35" s="703"/>
      <c r="K35" s="705"/>
      <c r="L35" s="705"/>
    </row>
    <row r="36" spans="1:13" ht="26.25" hidden="1" customHeight="1" x14ac:dyDescent="0.2">
      <c r="A36" s="1434" t="s">
        <v>1615</v>
      </c>
      <c r="B36" s="1423"/>
      <c r="C36" s="1195" t="s">
        <v>1614</v>
      </c>
      <c r="D36" s="363" t="s">
        <v>693</v>
      </c>
      <c r="E36" s="688"/>
      <c r="F36" s="1290" t="e">
        <f>'Интерактивный прайс-лист'!$F$26*VLOOKUP($C36,last!$B$1:$C$1706,2,0)</f>
        <v>#N/A</v>
      </c>
      <c r="G36" s="1386"/>
      <c r="H36" s="1291"/>
      <c r="I36" s="705"/>
      <c r="J36" s="705"/>
      <c r="K36" s="705"/>
      <c r="L36" s="705"/>
    </row>
    <row r="37" spans="1:13" ht="26.25" customHeight="1" x14ac:dyDescent="0.2">
      <c r="A37" s="1439" t="s">
        <v>1615</v>
      </c>
      <c r="B37" s="1428"/>
      <c r="C37" s="1194" t="s">
        <v>1614</v>
      </c>
      <c r="D37" s="79" t="s">
        <v>693</v>
      </c>
      <c r="E37" s="1197"/>
      <c r="F37" s="1429" t="s">
        <v>1703</v>
      </c>
      <c r="G37" s="1388"/>
      <c r="H37" s="1389"/>
      <c r="I37" s="705"/>
      <c r="J37" s="705"/>
      <c r="K37" s="705"/>
      <c r="L37" s="705"/>
    </row>
    <row r="38" spans="1:13" x14ac:dyDescent="0.2">
      <c r="A38" s="1424" t="s">
        <v>726</v>
      </c>
      <c r="B38" s="1193" t="s">
        <v>706</v>
      </c>
      <c r="C38" s="1194" t="s">
        <v>139</v>
      </c>
      <c r="D38" s="79" t="s">
        <v>693</v>
      </c>
      <c r="E38" s="1081"/>
      <c r="F38" s="1292">
        <f>'Интерактивный прайс-лист'!$F$26*VLOOKUP($C38,last!$B$1:$C$1706,2,0)</f>
        <v>94</v>
      </c>
      <c r="G38" s="1395"/>
      <c r="H38" s="1293"/>
      <c r="I38" s="703"/>
      <c r="J38" s="703"/>
      <c r="K38" s="705"/>
      <c r="L38" s="705"/>
    </row>
    <row r="39" spans="1:13" x14ac:dyDescent="0.2">
      <c r="A39" s="1424"/>
      <c r="B39" s="62" t="s">
        <v>706</v>
      </c>
      <c r="C39" s="139" t="s">
        <v>1524</v>
      </c>
      <c r="D39" s="1009" t="s">
        <v>693</v>
      </c>
      <c r="E39" s="364"/>
      <c r="F39" s="1395">
        <f>'Интерактивный прайс-лист'!$F$26*VLOOKUP($C39,last!$B$1:$C$1706,2,0)</f>
        <v>267</v>
      </c>
      <c r="G39" s="1395"/>
      <c r="H39" s="1293"/>
      <c r="I39" s="703"/>
      <c r="J39" s="703"/>
      <c r="K39" s="705"/>
      <c r="L39" s="705"/>
    </row>
    <row r="40" spans="1:13" ht="13.5" thickBot="1" x14ac:dyDescent="0.25">
      <c r="A40" s="1425"/>
      <c r="B40" s="113" t="s">
        <v>907</v>
      </c>
      <c r="C40" s="165" t="s">
        <v>1777</v>
      </c>
      <c r="D40" s="70" t="s">
        <v>693</v>
      </c>
      <c r="E40" s="430"/>
      <c r="F40" s="1413">
        <f>'Интерактивный прайс-лист'!$F$26*VLOOKUP($C40,last!$B$1:$C$1706,2,0)</f>
        <v>191</v>
      </c>
      <c r="G40" s="1413"/>
      <c r="H40" s="1414"/>
      <c r="I40" s="703"/>
      <c r="J40" s="703"/>
      <c r="K40" s="705"/>
      <c r="L40" s="705"/>
    </row>
    <row r="41" spans="1:13" x14ac:dyDescent="0.2">
      <c r="A41" s="705"/>
      <c r="B41" s="705"/>
      <c r="C41" s="705"/>
      <c r="D41" s="766"/>
      <c r="E41" s="706"/>
      <c r="F41" s="706"/>
      <c r="G41" s="705"/>
      <c r="H41" s="705"/>
      <c r="I41" s="705"/>
      <c r="J41" s="705"/>
      <c r="K41" s="705"/>
      <c r="L41" s="705"/>
    </row>
    <row r="42" spans="1:13" x14ac:dyDescent="0.2">
      <c r="A42" s="705"/>
      <c r="B42" s="705"/>
      <c r="C42" s="705"/>
      <c r="D42" s="766"/>
      <c r="E42" s="706"/>
      <c r="F42" s="706"/>
      <c r="G42" s="705"/>
      <c r="H42" s="705"/>
      <c r="I42" s="705"/>
      <c r="J42" s="705"/>
      <c r="K42" s="705"/>
      <c r="L42" s="705"/>
    </row>
    <row r="43" spans="1:13" s="49" customFormat="1" ht="13.5" thickBot="1" x14ac:dyDescent="0.25">
      <c r="A43" s="707" t="s">
        <v>951</v>
      </c>
      <c r="B43" s="707"/>
      <c r="C43" s="707"/>
      <c r="D43" s="707" t="s">
        <v>950</v>
      </c>
      <c r="E43" s="708"/>
      <c r="F43" s="708"/>
      <c r="G43" s="708"/>
      <c r="H43" s="708"/>
      <c r="I43" s="708"/>
      <c r="J43" s="708"/>
      <c r="K43" s="708"/>
      <c r="L43" s="708"/>
      <c r="M43" s="708"/>
    </row>
    <row r="44" spans="1:13" x14ac:dyDescent="0.2">
      <c r="A44" s="1430" t="s">
        <v>1033</v>
      </c>
      <c r="B44" s="1278"/>
      <c r="C44" s="50"/>
      <c r="D44" s="51"/>
      <c r="E44" s="52"/>
      <c r="F44" s="52" t="s">
        <v>1545</v>
      </c>
      <c r="G44" s="52" t="s">
        <v>1546</v>
      </c>
      <c r="H44" s="53" t="s">
        <v>1547</v>
      </c>
      <c r="I44" s="703"/>
      <c r="J44" s="703"/>
      <c r="K44" s="705"/>
      <c r="L44" s="705"/>
    </row>
    <row r="45" spans="1:13" x14ac:dyDescent="0.2">
      <c r="A45" s="1431" t="s">
        <v>714</v>
      </c>
      <c r="B45" s="1432"/>
      <c r="C45" s="156"/>
      <c r="D45" s="157"/>
      <c r="E45" s="128"/>
      <c r="F45" s="677" t="s">
        <v>1553</v>
      </c>
      <c r="G45" s="677" t="s">
        <v>1553</v>
      </c>
      <c r="H45" s="777" t="s">
        <v>1553</v>
      </c>
      <c r="I45" s="703"/>
      <c r="J45" s="703"/>
      <c r="K45" s="705"/>
      <c r="L45" s="705"/>
    </row>
    <row r="46" spans="1:13" ht="13.5" thickBot="1" x14ac:dyDescent="0.25">
      <c r="A46" s="1433" t="s">
        <v>1034</v>
      </c>
      <c r="B46" s="1280"/>
      <c r="C46" s="54"/>
      <c r="D46" s="55"/>
      <c r="E46" s="56"/>
      <c r="F46" s="56" t="s">
        <v>1055</v>
      </c>
      <c r="G46" s="56" t="s">
        <v>1057</v>
      </c>
      <c r="H46" s="57" t="s">
        <v>438</v>
      </c>
      <c r="I46" s="703"/>
      <c r="J46" s="703"/>
      <c r="K46" s="705"/>
      <c r="L46" s="705"/>
    </row>
    <row r="47" spans="1:13" x14ac:dyDescent="0.2">
      <c r="A47" s="1281" t="s">
        <v>689</v>
      </c>
      <c r="B47" s="1269"/>
      <c r="C47" s="1122" t="s">
        <v>1613</v>
      </c>
      <c r="D47" s="148" t="s">
        <v>691</v>
      </c>
      <c r="E47" s="103"/>
      <c r="F47" s="103">
        <v>3.4</v>
      </c>
      <c r="G47" s="103">
        <v>5</v>
      </c>
      <c r="H47" s="104">
        <v>5.7</v>
      </c>
      <c r="I47" s="703"/>
      <c r="J47" s="703"/>
      <c r="K47" s="705"/>
      <c r="L47" s="705"/>
    </row>
    <row r="48" spans="1:13" x14ac:dyDescent="0.2">
      <c r="A48" s="1262" t="s">
        <v>700</v>
      </c>
      <c r="B48" s="1263"/>
      <c r="C48" s="1121" t="s">
        <v>1613</v>
      </c>
      <c r="D48" s="149" t="s">
        <v>691</v>
      </c>
      <c r="E48" s="105"/>
      <c r="F48" s="105">
        <v>4.2</v>
      </c>
      <c r="G48" s="105">
        <v>6</v>
      </c>
      <c r="H48" s="106">
        <v>7</v>
      </c>
      <c r="I48" s="703"/>
      <c r="J48" s="703"/>
      <c r="K48" s="705"/>
      <c r="L48" s="705"/>
    </row>
    <row r="49" spans="1:13" x14ac:dyDescent="0.2">
      <c r="A49" s="1262" t="s">
        <v>702</v>
      </c>
      <c r="B49" s="1263"/>
      <c r="C49" s="1263"/>
      <c r="D49" s="149" t="s">
        <v>693</v>
      </c>
      <c r="E49" s="75"/>
      <c r="F49" s="75">
        <f>'Интерактивный прайс-лист'!$F$26*VLOOKUP(F44,last!$B$1:$C$2090,2,0)</f>
        <v>1051</v>
      </c>
      <c r="G49" s="75">
        <f>'Интерактивный прайс-лист'!$F$26*VLOOKUP(G44,last!$B$1:$C$2090,2,0)</f>
        <v>1175</v>
      </c>
      <c r="H49" s="76">
        <f>'Интерактивный прайс-лист'!$F$26*VLOOKUP(H44,last!$B$1:$C$2090,2,0)</f>
        <v>1225</v>
      </c>
      <c r="I49" s="703"/>
      <c r="J49" s="703"/>
      <c r="K49" s="705"/>
      <c r="L49" s="705"/>
    </row>
    <row r="50" spans="1:13" x14ac:dyDescent="0.2">
      <c r="A50" s="1262" t="s">
        <v>716</v>
      </c>
      <c r="B50" s="1263"/>
      <c r="C50" s="956" t="s">
        <v>1555</v>
      </c>
      <c r="D50" s="149" t="s">
        <v>693</v>
      </c>
      <c r="E50" s="75"/>
      <c r="F50" s="75">
        <f>'Интерактивный прайс-лист'!$F$26*VLOOKUP(F45,last!$B$1:$C$2090,2,0)</f>
        <v>539</v>
      </c>
      <c r="G50" s="75">
        <f>'Интерактивный прайс-лист'!$F$26*VLOOKUP(G45,last!$B$1:$C$2090,2,0)</f>
        <v>539</v>
      </c>
      <c r="H50" s="76">
        <f>'Интерактивный прайс-лист'!$F$26*VLOOKUP(H45,last!$B$1:$C$2090,2,0)</f>
        <v>539</v>
      </c>
      <c r="I50" s="703"/>
      <c r="J50" s="703"/>
      <c r="K50" s="705"/>
      <c r="L50" s="705"/>
    </row>
    <row r="51" spans="1:13" x14ac:dyDescent="0.2">
      <c r="A51" s="1262" t="s">
        <v>703</v>
      </c>
      <c r="B51" s="1263"/>
      <c r="C51" s="1263"/>
      <c r="D51" s="149" t="s">
        <v>693</v>
      </c>
      <c r="E51" s="75"/>
      <c r="F51" s="75">
        <f>'Интерактивный прайс-лист'!$F$26*VLOOKUP(F46,last!$B$1:$C$2090,2,0)</f>
        <v>1545</v>
      </c>
      <c r="G51" s="75">
        <f>'Интерактивный прайс-лист'!$F$26*VLOOKUP(G46,last!$B$1:$C$2090,2,0)</f>
        <v>2315</v>
      </c>
      <c r="H51" s="76">
        <f>'Интерактивный прайс-лист'!$F$26*VLOOKUP(H46,last!$B$1:$C$2090,2,0)</f>
        <v>3028</v>
      </c>
      <c r="I51" s="703"/>
      <c r="J51" s="703"/>
      <c r="K51" s="705"/>
      <c r="L51" s="705"/>
    </row>
    <row r="52" spans="1:13" ht="13.5" thickBot="1" x14ac:dyDescent="0.25">
      <c r="A52" s="1420" t="s">
        <v>715</v>
      </c>
      <c r="B52" s="1421"/>
      <c r="C52" s="1421"/>
      <c r="D52" s="135" t="s">
        <v>693</v>
      </c>
      <c r="E52" s="77"/>
      <c r="F52" s="77">
        <f>SUM(F49:F51)</f>
        <v>3135</v>
      </c>
      <c r="G52" s="77">
        <f>SUM(G49:G51)</f>
        <v>4029</v>
      </c>
      <c r="H52" s="78">
        <f>SUM(H49:H51)</f>
        <v>4792</v>
      </c>
      <c r="I52" s="703"/>
      <c r="J52" s="703"/>
      <c r="K52" s="705"/>
      <c r="L52" s="705"/>
    </row>
    <row r="53" spans="1:13" x14ac:dyDescent="0.2">
      <c r="A53" s="705"/>
      <c r="B53" s="705"/>
      <c r="C53" s="705"/>
      <c r="D53" s="766"/>
      <c r="E53" s="705"/>
      <c r="F53" s="706"/>
      <c r="G53" s="705"/>
      <c r="H53" s="705"/>
      <c r="I53" s="703"/>
      <c r="J53" s="703"/>
      <c r="K53" s="705"/>
      <c r="L53" s="705"/>
    </row>
    <row r="54" spans="1:13" ht="13.5" thickBot="1" x14ac:dyDescent="0.25">
      <c r="A54" s="1373" t="s">
        <v>1087</v>
      </c>
      <c r="B54" s="1373"/>
      <c r="C54" s="1373"/>
      <c r="D54" s="1373"/>
      <c r="E54" s="718"/>
      <c r="F54" s="718"/>
      <c r="G54" s="718"/>
      <c r="H54" s="718"/>
      <c r="I54" s="703"/>
      <c r="J54" s="703"/>
      <c r="K54" s="705"/>
      <c r="L54" s="705"/>
    </row>
    <row r="55" spans="1:13" ht="26.25" hidden="1" customHeight="1" x14ac:dyDescent="0.2">
      <c r="A55" s="1434" t="s">
        <v>1615</v>
      </c>
      <c r="B55" s="1423"/>
      <c r="C55" s="1022" t="s">
        <v>1614</v>
      </c>
      <c r="D55" s="363" t="s">
        <v>693</v>
      </c>
      <c r="E55" s="688"/>
      <c r="F55" s="1290" t="e">
        <f>'Интерактивный прайс-лист'!$F$26*VLOOKUP($C55,last!$B$1:$C$1706,2,0)</f>
        <v>#N/A</v>
      </c>
      <c r="G55" s="1386"/>
      <c r="H55" s="1291"/>
      <c r="I55" s="705"/>
      <c r="J55" s="705"/>
      <c r="K55" s="705"/>
      <c r="L55" s="705"/>
    </row>
    <row r="56" spans="1:13" ht="26.25" customHeight="1" x14ac:dyDescent="0.2">
      <c r="A56" s="1439" t="s">
        <v>1615</v>
      </c>
      <c r="B56" s="1428"/>
      <c r="C56" s="1208" t="s">
        <v>1614</v>
      </c>
      <c r="D56" s="79" t="s">
        <v>693</v>
      </c>
      <c r="E56" s="1197"/>
      <c r="F56" s="1429" t="s">
        <v>1703</v>
      </c>
      <c r="G56" s="1388"/>
      <c r="H56" s="1389"/>
      <c r="I56" s="705"/>
      <c r="J56" s="705"/>
      <c r="K56" s="705"/>
      <c r="L56" s="705"/>
    </row>
    <row r="57" spans="1:13" x14ac:dyDescent="0.2">
      <c r="A57" s="1424" t="s">
        <v>726</v>
      </c>
      <c r="B57" s="948" t="s">
        <v>706</v>
      </c>
      <c r="C57" s="1003" t="s">
        <v>139</v>
      </c>
      <c r="D57" s="148" t="s">
        <v>693</v>
      </c>
      <c r="E57" s="1081"/>
      <c r="F57" s="1388">
        <f>'Интерактивный прайс-лист'!$F$26*VLOOKUP($C57,last!$B$1:$C$1706,2,0)</f>
        <v>94</v>
      </c>
      <c r="G57" s="1388"/>
      <c r="H57" s="1389"/>
      <c r="I57" s="703"/>
      <c r="J57" s="703"/>
      <c r="K57" s="705"/>
      <c r="L57" s="705"/>
    </row>
    <row r="58" spans="1:13" x14ac:dyDescent="0.2">
      <c r="A58" s="1424"/>
      <c r="B58" s="62" t="s">
        <v>706</v>
      </c>
      <c r="C58" s="139" t="s">
        <v>1524</v>
      </c>
      <c r="D58" s="88" t="s">
        <v>693</v>
      </c>
      <c r="E58" s="364"/>
      <c r="F58" s="1395">
        <f>'Интерактивный прайс-лист'!$F$26*VLOOKUP($C58,last!$B$1:$C$1706,2,0)</f>
        <v>267</v>
      </c>
      <c r="G58" s="1395"/>
      <c r="H58" s="1293"/>
      <c r="I58" s="703"/>
      <c r="J58" s="703"/>
      <c r="K58" s="705"/>
      <c r="L58" s="705"/>
    </row>
    <row r="59" spans="1:13" ht="13.5" thickBot="1" x14ac:dyDescent="0.25">
      <c r="A59" s="1425"/>
      <c r="B59" s="113" t="s">
        <v>907</v>
      </c>
      <c r="C59" s="165" t="s">
        <v>1777</v>
      </c>
      <c r="D59" s="135" t="s">
        <v>693</v>
      </c>
      <c r="E59" s="430"/>
      <c r="F59" s="1413">
        <f>'Интерактивный прайс-лист'!$F$26*VLOOKUP($C59,last!$B$1:$C$1706,2,0)</f>
        <v>191</v>
      </c>
      <c r="G59" s="1413"/>
      <c r="H59" s="1414"/>
      <c r="I59" s="703"/>
      <c r="J59" s="703"/>
      <c r="K59" s="705"/>
      <c r="L59" s="705"/>
    </row>
    <row r="60" spans="1:13" x14ac:dyDescent="0.2">
      <c r="A60" s="705"/>
      <c r="B60" s="705"/>
      <c r="C60" s="705"/>
      <c r="D60" s="766"/>
      <c r="E60" s="706"/>
      <c r="F60" s="706"/>
      <c r="G60" s="705"/>
      <c r="H60" s="705"/>
      <c r="I60" s="705"/>
      <c r="J60" s="705"/>
      <c r="K60" s="705"/>
      <c r="L60" s="705"/>
    </row>
    <row r="61" spans="1:13" s="49" customFormat="1" ht="13.5" thickBot="1" x14ac:dyDescent="0.25">
      <c r="A61" s="529" t="s">
        <v>951</v>
      </c>
      <c r="B61" s="529"/>
      <c r="C61" s="529"/>
      <c r="D61" s="529" t="s">
        <v>950</v>
      </c>
      <c r="I61" s="708"/>
      <c r="J61" s="708"/>
      <c r="K61" s="708"/>
      <c r="L61" s="708"/>
      <c r="M61" s="708"/>
    </row>
    <row r="62" spans="1:13" x14ac:dyDescent="0.2">
      <c r="A62" s="1430" t="s">
        <v>1033</v>
      </c>
      <c r="B62" s="1278"/>
      <c r="C62" s="50"/>
      <c r="D62" s="51"/>
      <c r="E62" s="52"/>
      <c r="F62" s="52" t="s">
        <v>1545</v>
      </c>
      <c r="G62" s="52" t="s">
        <v>1546</v>
      </c>
      <c r="H62" s="53" t="s">
        <v>1547</v>
      </c>
      <c r="I62" s="703"/>
      <c r="J62" s="703"/>
      <c r="K62" s="705"/>
      <c r="L62" s="705"/>
    </row>
    <row r="63" spans="1:13" x14ac:dyDescent="0.2">
      <c r="A63" s="1431" t="s">
        <v>714</v>
      </c>
      <c r="B63" s="1432"/>
      <c r="C63" s="156"/>
      <c r="D63" s="157"/>
      <c r="E63" s="128"/>
      <c r="F63" s="677" t="s">
        <v>1554</v>
      </c>
      <c r="G63" s="677" t="s">
        <v>1554</v>
      </c>
      <c r="H63" s="777" t="s">
        <v>1554</v>
      </c>
      <c r="I63" s="703"/>
      <c r="J63" s="703"/>
      <c r="K63" s="705"/>
      <c r="L63" s="705"/>
    </row>
    <row r="64" spans="1:13" ht="13.5" thickBot="1" x14ac:dyDescent="0.25">
      <c r="A64" s="1433" t="s">
        <v>1034</v>
      </c>
      <c r="B64" s="1280"/>
      <c r="C64" s="54"/>
      <c r="D64" s="55"/>
      <c r="E64" s="56"/>
      <c r="F64" s="56" t="s">
        <v>1055</v>
      </c>
      <c r="G64" s="56" t="s">
        <v>1057</v>
      </c>
      <c r="H64" s="57" t="s">
        <v>438</v>
      </c>
      <c r="I64" s="703"/>
      <c r="J64" s="703"/>
      <c r="K64" s="705"/>
      <c r="L64" s="705"/>
    </row>
    <row r="65" spans="1:13" x14ac:dyDescent="0.2">
      <c r="A65" s="1281" t="s">
        <v>689</v>
      </c>
      <c r="B65" s="1269"/>
      <c r="C65" s="1122" t="s">
        <v>1613</v>
      </c>
      <c r="D65" s="148" t="s">
        <v>691</v>
      </c>
      <c r="E65" s="103"/>
      <c r="F65" s="103">
        <v>3.4</v>
      </c>
      <c r="G65" s="103">
        <v>5</v>
      </c>
      <c r="H65" s="104">
        <v>5.7</v>
      </c>
      <c r="I65" s="703"/>
      <c r="J65" s="703"/>
      <c r="K65" s="705"/>
      <c r="L65" s="705"/>
    </row>
    <row r="66" spans="1:13" x14ac:dyDescent="0.2">
      <c r="A66" s="1262" t="s">
        <v>700</v>
      </c>
      <c r="B66" s="1263"/>
      <c r="C66" s="1121" t="s">
        <v>1613</v>
      </c>
      <c r="D66" s="149" t="s">
        <v>691</v>
      </c>
      <c r="E66" s="105"/>
      <c r="F66" s="105">
        <v>4.2</v>
      </c>
      <c r="G66" s="105">
        <v>6</v>
      </c>
      <c r="H66" s="106">
        <v>7</v>
      </c>
      <c r="I66" s="703"/>
      <c r="J66" s="703"/>
      <c r="K66" s="705"/>
      <c r="L66" s="705"/>
    </row>
    <row r="67" spans="1:13" x14ac:dyDescent="0.2">
      <c r="A67" s="1262" t="s">
        <v>702</v>
      </c>
      <c r="B67" s="1263"/>
      <c r="C67" s="1263"/>
      <c r="D67" s="149" t="s">
        <v>693</v>
      </c>
      <c r="E67" s="75"/>
      <c r="F67" s="75">
        <f>'Интерактивный прайс-лист'!$F$26*VLOOKUP(F62,last!$B$1:$C$2090,2,0)</f>
        <v>1051</v>
      </c>
      <c r="G67" s="75">
        <f>'Интерактивный прайс-лист'!$F$26*VLOOKUP(G62,last!$B$1:$C$2090,2,0)</f>
        <v>1175</v>
      </c>
      <c r="H67" s="76">
        <f>'Интерактивный прайс-лист'!$F$26*VLOOKUP(H62,last!$B$1:$C$2090,2,0)</f>
        <v>1225</v>
      </c>
      <c r="I67" s="703"/>
      <c r="J67" s="703"/>
      <c r="K67" s="705"/>
      <c r="L67" s="705"/>
    </row>
    <row r="68" spans="1:13" x14ac:dyDescent="0.2">
      <c r="A68" s="1262" t="s">
        <v>716</v>
      </c>
      <c r="B68" s="1263"/>
      <c r="C68" s="956" t="s">
        <v>1556</v>
      </c>
      <c r="D68" s="149" t="s">
        <v>693</v>
      </c>
      <c r="E68" s="75"/>
      <c r="F68" s="75">
        <f>'Интерактивный прайс-лист'!$F$26*VLOOKUP(F63,last!$B$1:$C$2090,2,0)</f>
        <v>1177</v>
      </c>
      <c r="G68" s="75">
        <f>'Интерактивный прайс-лист'!$F$26*VLOOKUP(G63,last!$B$1:$C$2090,2,0)</f>
        <v>1177</v>
      </c>
      <c r="H68" s="76">
        <f>'Интерактивный прайс-лист'!$F$26*VLOOKUP(H63,last!$B$1:$C$2090,2,0)</f>
        <v>1177</v>
      </c>
      <c r="I68" s="703"/>
      <c r="J68" s="703"/>
      <c r="K68" s="705"/>
      <c r="L68" s="705"/>
    </row>
    <row r="69" spans="1:13" x14ac:dyDescent="0.2">
      <c r="A69" s="1262" t="s">
        <v>703</v>
      </c>
      <c r="B69" s="1263"/>
      <c r="C69" s="1263"/>
      <c r="D69" s="149" t="s">
        <v>693</v>
      </c>
      <c r="E69" s="75"/>
      <c r="F69" s="75">
        <f>'Интерактивный прайс-лист'!$F$26*VLOOKUP(F64,last!$B$1:$C$2090,2,0)</f>
        <v>1545</v>
      </c>
      <c r="G69" s="75">
        <f>'Интерактивный прайс-лист'!$F$26*VLOOKUP(G64,last!$B$1:$C$2090,2,0)</f>
        <v>2315</v>
      </c>
      <c r="H69" s="76">
        <f>'Интерактивный прайс-лист'!$F$26*VLOOKUP(H64,last!$B$1:$C$2090,2,0)</f>
        <v>3028</v>
      </c>
      <c r="I69" s="703"/>
      <c r="J69" s="703"/>
      <c r="K69" s="705"/>
      <c r="L69" s="705"/>
    </row>
    <row r="70" spans="1:13" ht="13.5" thickBot="1" x14ac:dyDescent="0.25">
      <c r="A70" s="1420" t="s">
        <v>715</v>
      </c>
      <c r="B70" s="1421"/>
      <c r="C70" s="1421"/>
      <c r="D70" s="135" t="s">
        <v>693</v>
      </c>
      <c r="E70" s="77"/>
      <c r="F70" s="77">
        <f>SUM(F67:F69)</f>
        <v>3773</v>
      </c>
      <c r="G70" s="77">
        <f>SUM(G67:G69)</f>
        <v>4667</v>
      </c>
      <c r="H70" s="78">
        <f>SUM(H67:H69)</f>
        <v>5430</v>
      </c>
      <c r="I70" s="703"/>
      <c r="J70" s="703"/>
      <c r="K70" s="705"/>
      <c r="L70" s="705"/>
    </row>
    <row r="71" spans="1:13" x14ac:dyDescent="0.2">
      <c r="A71" s="705"/>
      <c r="B71" s="705"/>
      <c r="C71" s="705"/>
      <c r="D71" s="766"/>
      <c r="E71" s="705"/>
      <c r="F71" s="706"/>
      <c r="G71" s="705"/>
      <c r="H71" s="705"/>
      <c r="I71" s="703"/>
      <c r="J71" s="703"/>
      <c r="K71" s="705"/>
      <c r="L71" s="705"/>
    </row>
    <row r="72" spans="1:13" ht="13.5" thickBot="1" x14ac:dyDescent="0.25">
      <c r="A72" s="1373" t="s">
        <v>1087</v>
      </c>
      <c r="B72" s="1373"/>
      <c r="C72" s="1373"/>
      <c r="D72" s="1373"/>
      <c r="E72" s="718"/>
      <c r="F72" s="718"/>
      <c r="G72" s="718"/>
      <c r="H72" s="718"/>
      <c r="I72" s="703"/>
      <c r="J72" s="703"/>
      <c r="K72" s="705"/>
      <c r="L72" s="705"/>
    </row>
    <row r="73" spans="1:13" ht="26.25" hidden="1" customHeight="1" x14ac:dyDescent="0.2">
      <c r="A73" s="1434" t="s">
        <v>1615</v>
      </c>
      <c r="B73" s="1423"/>
      <c r="C73" s="1022" t="s">
        <v>1614</v>
      </c>
      <c r="D73" s="363" t="s">
        <v>693</v>
      </c>
      <c r="E73" s="688"/>
      <c r="F73" s="1290" t="e">
        <f>'Интерактивный прайс-лист'!$F$26*VLOOKUP($C73,last!$B$1:$C$1706,2,0)</f>
        <v>#N/A</v>
      </c>
      <c r="G73" s="1386"/>
      <c r="H73" s="1291"/>
      <c r="I73" s="705"/>
      <c r="J73" s="705"/>
      <c r="K73" s="705"/>
      <c r="L73" s="705"/>
    </row>
    <row r="74" spans="1:13" ht="26.25" customHeight="1" x14ac:dyDescent="0.2">
      <c r="A74" s="1439" t="s">
        <v>1615</v>
      </c>
      <c r="B74" s="1428"/>
      <c r="C74" s="1208" t="s">
        <v>1614</v>
      </c>
      <c r="D74" s="79" t="s">
        <v>693</v>
      </c>
      <c r="E74" s="1197"/>
      <c r="F74" s="1429" t="s">
        <v>1703</v>
      </c>
      <c r="G74" s="1388"/>
      <c r="H74" s="1389"/>
      <c r="I74" s="705"/>
      <c r="J74" s="705"/>
      <c r="K74" s="705"/>
      <c r="L74" s="705"/>
    </row>
    <row r="75" spans="1:13" x14ac:dyDescent="0.2">
      <c r="A75" s="1424" t="s">
        <v>726</v>
      </c>
      <c r="B75" s="948" t="s">
        <v>706</v>
      </c>
      <c r="C75" s="1003" t="s">
        <v>139</v>
      </c>
      <c r="D75" s="148" t="s">
        <v>693</v>
      </c>
      <c r="E75" s="1081"/>
      <c r="F75" s="1388">
        <f>'Интерактивный прайс-лист'!$F$26*VLOOKUP($C75,last!$B$1:$C$1706,2,0)</f>
        <v>94</v>
      </c>
      <c r="G75" s="1388"/>
      <c r="H75" s="1389"/>
      <c r="I75" s="703"/>
      <c r="J75" s="703"/>
      <c r="K75" s="705"/>
      <c r="L75" s="705"/>
    </row>
    <row r="76" spans="1:13" x14ac:dyDescent="0.2">
      <c r="A76" s="1424"/>
      <c r="B76" s="62" t="s">
        <v>706</v>
      </c>
      <c r="C76" s="139" t="s">
        <v>1524</v>
      </c>
      <c r="D76" s="88" t="s">
        <v>693</v>
      </c>
      <c r="E76" s="364"/>
      <c r="F76" s="1395">
        <f>'Интерактивный прайс-лист'!$F$26*VLOOKUP($C76,last!$B$1:$C$1706,2,0)</f>
        <v>267</v>
      </c>
      <c r="G76" s="1395"/>
      <c r="H76" s="1293"/>
      <c r="I76" s="703"/>
      <c r="J76" s="703"/>
      <c r="K76" s="705"/>
      <c r="L76" s="705"/>
    </row>
    <row r="77" spans="1:13" ht="13.5" thickBot="1" x14ac:dyDescent="0.25">
      <c r="A77" s="1425"/>
      <c r="B77" s="113" t="s">
        <v>907</v>
      </c>
      <c r="C77" s="165" t="s">
        <v>1777</v>
      </c>
      <c r="D77" s="135" t="s">
        <v>693</v>
      </c>
      <c r="E77" s="430"/>
      <c r="F77" s="1413">
        <f>'Интерактивный прайс-лист'!$F$26*VLOOKUP($C77,last!$B$1:$C$1706,2,0)</f>
        <v>191</v>
      </c>
      <c r="G77" s="1413"/>
      <c r="H77" s="1414"/>
      <c r="I77" s="703"/>
      <c r="J77" s="703"/>
      <c r="K77" s="705"/>
      <c r="L77" s="705"/>
    </row>
    <row r="78" spans="1:13" x14ac:dyDescent="0.2">
      <c r="A78" s="705"/>
      <c r="B78" s="705"/>
      <c r="C78" s="705"/>
      <c r="D78" s="766"/>
      <c r="E78" s="706"/>
      <c r="F78" s="706"/>
      <c r="G78" s="705"/>
      <c r="H78" s="705"/>
      <c r="I78" s="705"/>
      <c r="J78" s="705"/>
      <c r="K78" s="705"/>
      <c r="L78" s="705"/>
    </row>
    <row r="79" spans="1:13" x14ac:dyDescent="0.2">
      <c r="A79" s="705"/>
      <c r="B79" s="705"/>
      <c r="C79" s="705"/>
      <c r="D79" s="766"/>
      <c r="E79" s="706"/>
      <c r="F79" s="706"/>
      <c r="G79" s="705"/>
      <c r="H79" s="705"/>
      <c r="I79" s="705"/>
      <c r="J79" s="705"/>
      <c r="K79" s="705"/>
      <c r="L79" s="705"/>
    </row>
    <row r="80" spans="1:13" s="49" customFormat="1" ht="13.5" thickBot="1" x14ac:dyDescent="0.25">
      <c r="A80" s="707" t="s">
        <v>951</v>
      </c>
      <c r="B80" s="707"/>
      <c r="C80" s="707"/>
      <c r="D80" s="707"/>
      <c r="E80" s="708"/>
      <c r="F80" s="708"/>
      <c r="G80" s="708"/>
      <c r="H80" s="703"/>
      <c r="I80" s="708"/>
      <c r="J80" s="708"/>
      <c r="K80" s="708"/>
      <c r="L80" s="708"/>
      <c r="M80" s="708"/>
    </row>
    <row r="81" spans="1:12" x14ac:dyDescent="0.2">
      <c r="A81" s="1430" t="s">
        <v>1033</v>
      </c>
      <c r="B81" s="1278"/>
      <c r="C81" s="50"/>
      <c r="D81" s="51"/>
      <c r="E81" s="52"/>
      <c r="F81" s="52"/>
      <c r="G81" s="52"/>
      <c r="H81" s="52"/>
      <c r="I81" s="52" t="s">
        <v>1548</v>
      </c>
      <c r="J81" s="52" t="s">
        <v>1549</v>
      </c>
      <c r="K81" s="53" t="s">
        <v>1550</v>
      </c>
      <c r="L81" s="705"/>
    </row>
    <row r="82" spans="1:12" x14ac:dyDescent="0.2">
      <c r="A82" s="1431" t="s">
        <v>714</v>
      </c>
      <c r="B82" s="1432"/>
      <c r="C82" s="156"/>
      <c r="D82" s="157"/>
      <c r="E82" s="128"/>
      <c r="F82" s="128"/>
      <c r="G82" s="128"/>
      <c r="H82" s="128"/>
      <c r="I82" s="128" t="s">
        <v>1552</v>
      </c>
      <c r="J82" s="128" t="s">
        <v>1552</v>
      </c>
      <c r="K82" s="129" t="s">
        <v>1552</v>
      </c>
      <c r="L82" s="705"/>
    </row>
    <row r="83" spans="1:12" ht="13.5" thickBot="1" x14ac:dyDescent="0.25">
      <c r="A83" s="1433" t="s">
        <v>1034</v>
      </c>
      <c r="B83" s="1280"/>
      <c r="C83" s="54"/>
      <c r="D83" s="55"/>
      <c r="E83" s="56"/>
      <c r="F83" s="56"/>
      <c r="G83" s="56"/>
      <c r="H83" s="56"/>
      <c r="I83" s="56" t="s">
        <v>298</v>
      </c>
      <c r="J83" s="56" t="s">
        <v>295</v>
      </c>
      <c r="K83" s="57" t="s">
        <v>297</v>
      </c>
      <c r="L83" s="705"/>
    </row>
    <row r="84" spans="1:12" x14ac:dyDescent="0.2">
      <c r="A84" s="1281" t="s">
        <v>689</v>
      </c>
      <c r="B84" s="1269"/>
      <c r="C84" s="74" t="s">
        <v>699</v>
      </c>
      <c r="D84" s="148" t="s">
        <v>691</v>
      </c>
      <c r="E84" s="60"/>
      <c r="F84" s="60"/>
      <c r="G84" s="60"/>
      <c r="H84" s="60"/>
      <c r="I84" s="60">
        <v>7.1</v>
      </c>
      <c r="J84" s="60">
        <v>10</v>
      </c>
      <c r="K84" s="61">
        <v>12.5</v>
      </c>
      <c r="L84" s="705"/>
    </row>
    <row r="85" spans="1:12" x14ac:dyDescent="0.2">
      <c r="A85" s="1262" t="s">
        <v>700</v>
      </c>
      <c r="B85" s="1263"/>
      <c r="C85" s="67" t="s">
        <v>699</v>
      </c>
      <c r="D85" s="149" t="s">
        <v>691</v>
      </c>
      <c r="E85" s="64"/>
      <c r="F85" s="64"/>
      <c r="G85" s="64"/>
      <c r="H85" s="64"/>
      <c r="I85" s="64">
        <v>8</v>
      </c>
      <c r="J85" s="64">
        <v>11.2</v>
      </c>
      <c r="K85" s="65">
        <v>14.6</v>
      </c>
      <c r="L85" s="705"/>
    </row>
    <row r="86" spans="1:12" x14ac:dyDescent="0.2">
      <c r="A86" s="1262" t="s">
        <v>702</v>
      </c>
      <c r="B86" s="1263"/>
      <c r="C86" s="1263"/>
      <c r="D86" s="149" t="s">
        <v>693</v>
      </c>
      <c r="E86" s="75"/>
      <c r="F86" s="75"/>
      <c r="G86" s="75"/>
      <c r="H86" s="75"/>
      <c r="I86" s="75">
        <f>'Интерактивный прайс-лист'!$F$26*VLOOKUP(I81,last!$B$1:$C$2090,2,0)</f>
        <v>1760</v>
      </c>
      <c r="J86" s="75">
        <f>'Интерактивный прайс-лист'!$F$26*VLOOKUP(J81,last!$B$1:$C$2090,2,0)</f>
        <v>2007</v>
      </c>
      <c r="K86" s="76">
        <f>'Интерактивный прайс-лист'!$F$26*VLOOKUP(K81,last!$B$1:$C$2090,2,0)</f>
        <v>2262</v>
      </c>
      <c r="L86" s="705"/>
    </row>
    <row r="87" spans="1:12" x14ac:dyDescent="0.2">
      <c r="A87" s="1262" t="s">
        <v>716</v>
      </c>
      <c r="B87" s="1263"/>
      <c r="C87" s="139" t="s">
        <v>1552</v>
      </c>
      <c r="D87" s="149" t="s">
        <v>693</v>
      </c>
      <c r="E87" s="75"/>
      <c r="F87" s="75"/>
      <c r="G87" s="75"/>
      <c r="H87" s="75"/>
      <c r="I87" s="75">
        <f>'Интерактивный прайс-лист'!$F$26*VLOOKUP(I82,last!$B$1:$C$2090,2,0)</f>
        <v>494</v>
      </c>
      <c r="J87" s="75">
        <f>'Интерактивный прайс-лист'!$F$26*VLOOKUP(J82,last!$B$1:$C$2090,2,0)</f>
        <v>494</v>
      </c>
      <c r="K87" s="76">
        <f>'Интерактивный прайс-лист'!$F$26*VLOOKUP(K82,last!$B$1:$C$2090,2,0)</f>
        <v>494</v>
      </c>
      <c r="L87" s="705"/>
    </row>
    <row r="88" spans="1:12" x14ac:dyDescent="0.2">
      <c r="A88" s="1262" t="s">
        <v>703</v>
      </c>
      <c r="B88" s="1263"/>
      <c r="C88" s="1263"/>
      <c r="D88" s="149" t="s">
        <v>693</v>
      </c>
      <c r="E88" s="75"/>
      <c r="F88" s="75"/>
      <c r="G88" s="75"/>
      <c r="H88" s="75"/>
      <c r="I88" s="75">
        <f>'Интерактивный прайс-лист'!$F$26*VLOOKUP(I83,last!$B$1:$C$2090,2,0)</f>
        <v>2445</v>
      </c>
      <c r="J88" s="75">
        <f>'Интерактивный прайс-лист'!$F$26*VLOOKUP(J83,last!$B$1:$C$2090,2,0)</f>
        <v>2838</v>
      </c>
      <c r="K88" s="76">
        <f>'Интерактивный прайс-лист'!$F$26*VLOOKUP(K83,last!$B$1:$C$2090,2,0)</f>
        <v>3131</v>
      </c>
      <c r="L88" s="705"/>
    </row>
    <row r="89" spans="1:12" ht="13.5" thickBot="1" x14ac:dyDescent="0.25">
      <c r="A89" s="1420" t="s">
        <v>715</v>
      </c>
      <c r="B89" s="1421"/>
      <c r="C89" s="1421"/>
      <c r="D89" s="135" t="s">
        <v>693</v>
      </c>
      <c r="E89" s="77"/>
      <c r="F89" s="77"/>
      <c r="G89" s="77"/>
      <c r="H89" s="77"/>
      <c r="I89" s="77">
        <f>SUM(I86:I88)</f>
        <v>4699</v>
      </c>
      <c r="J89" s="77">
        <f>SUM(J86:J88)</f>
        <v>5339</v>
      </c>
      <c r="K89" s="78">
        <f>SUM(K86:K88)</f>
        <v>5887</v>
      </c>
      <c r="L89" s="705"/>
    </row>
    <row r="90" spans="1:12" x14ac:dyDescent="0.2">
      <c r="A90" s="705"/>
      <c r="B90" s="705"/>
      <c r="C90" s="705"/>
      <c r="D90" s="766"/>
      <c r="E90" s="705"/>
      <c r="F90" s="705"/>
      <c r="G90" s="705"/>
      <c r="H90" s="705"/>
      <c r="I90" s="705"/>
      <c r="J90" s="705"/>
      <c r="K90" s="705"/>
      <c r="L90" s="705"/>
    </row>
    <row r="91" spans="1:12" ht="13.5" thickBot="1" x14ac:dyDescent="0.25">
      <c r="A91" s="1373" t="s">
        <v>1087</v>
      </c>
      <c r="B91" s="1373"/>
      <c r="C91" s="1373"/>
      <c r="D91" s="1373"/>
      <c r="E91" s="718"/>
      <c r="F91" s="718"/>
      <c r="G91" s="718"/>
      <c r="H91" s="718"/>
      <c r="I91" s="718"/>
      <c r="J91" s="718"/>
      <c r="K91" s="718"/>
      <c r="L91" s="705"/>
    </row>
    <row r="92" spans="1:12" ht="26.25" hidden="1" customHeight="1" x14ac:dyDescent="0.2">
      <c r="A92" s="1434" t="s">
        <v>1615</v>
      </c>
      <c r="B92" s="1423"/>
      <c r="C92" s="1195" t="s">
        <v>1614</v>
      </c>
      <c r="D92" s="363" t="s">
        <v>693</v>
      </c>
      <c r="E92" s="688"/>
      <c r="F92" s="1082"/>
      <c r="G92" s="1082"/>
      <c r="H92" s="1082"/>
      <c r="I92" s="1290" t="e">
        <f>'Интерактивный прайс-лист'!$F$26*VLOOKUP($C92,last!$B$1:$C$1706,2,0)</f>
        <v>#N/A</v>
      </c>
      <c r="J92" s="1386"/>
      <c r="K92" s="1291"/>
      <c r="L92" s="705"/>
    </row>
    <row r="93" spans="1:12" ht="26.25" customHeight="1" x14ac:dyDescent="0.2">
      <c r="A93" s="1439" t="s">
        <v>1615</v>
      </c>
      <c r="B93" s="1428"/>
      <c r="C93" s="1194" t="s">
        <v>1614</v>
      </c>
      <c r="D93" s="79" t="s">
        <v>693</v>
      </c>
      <c r="E93" s="1197"/>
      <c r="F93" s="1198"/>
      <c r="G93" s="1198"/>
      <c r="H93" s="1198"/>
      <c r="I93" s="1429" t="s">
        <v>1703</v>
      </c>
      <c r="J93" s="1388"/>
      <c r="K93" s="1389"/>
      <c r="L93" s="705"/>
    </row>
    <row r="94" spans="1:12" x14ac:dyDescent="0.2">
      <c r="A94" s="1424" t="s">
        <v>726</v>
      </c>
      <c r="B94" s="948" t="s">
        <v>706</v>
      </c>
      <c r="C94" s="1003" t="s">
        <v>139</v>
      </c>
      <c r="D94" s="148" t="s">
        <v>693</v>
      </c>
      <c r="E94" s="1023"/>
      <c r="F94" s="1023"/>
      <c r="G94" s="1023"/>
      <c r="H94" s="1023"/>
      <c r="I94" s="1292">
        <f>'Интерактивный прайс-лист'!$F$26*VLOOKUP($C94,last!$B$1:$C$1706,2,0)</f>
        <v>94</v>
      </c>
      <c r="J94" s="1395"/>
      <c r="K94" s="1293"/>
      <c r="L94" s="705"/>
    </row>
    <row r="95" spans="1:12" x14ac:dyDescent="0.2">
      <c r="A95" s="1424"/>
      <c r="B95" s="62" t="s">
        <v>706</v>
      </c>
      <c r="C95" s="139" t="s">
        <v>1524</v>
      </c>
      <c r="D95" s="88" t="s">
        <v>693</v>
      </c>
      <c r="E95" s="670"/>
      <c r="F95" s="670"/>
      <c r="G95" s="670"/>
      <c r="H95" s="670"/>
      <c r="I95" s="1292">
        <f>'Интерактивный прайс-лист'!$F$26*VLOOKUP($C95,last!$B$1:$C$1706,2,0)</f>
        <v>267</v>
      </c>
      <c r="J95" s="1395"/>
      <c r="K95" s="1293"/>
      <c r="L95" s="705"/>
    </row>
    <row r="96" spans="1:12" ht="13.5" thickBot="1" x14ac:dyDescent="0.25">
      <c r="A96" s="1425"/>
      <c r="B96" s="113" t="s">
        <v>907</v>
      </c>
      <c r="C96" s="165" t="s">
        <v>1777</v>
      </c>
      <c r="D96" s="135" t="s">
        <v>693</v>
      </c>
      <c r="E96" s="787"/>
      <c r="F96" s="787"/>
      <c r="G96" s="787"/>
      <c r="H96" s="787"/>
      <c r="I96" s="1426">
        <f>'Интерактивный прайс-лист'!$F$26*VLOOKUP($C96,last!$B$1:$C$1706,2,0)</f>
        <v>191</v>
      </c>
      <c r="J96" s="1413"/>
      <c r="K96" s="1414"/>
      <c r="L96" s="705"/>
    </row>
    <row r="97" spans="1:13" x14ac:dyDescent="0.2">
      <c r="A97" s="705"/>
      <c r="B97" s="705"/>
      <c r="C97" s="705"/>
      <c r="D97" s="766"/>
      <c r="E97" s="705"/>
      <c r="F97" s="705"/>
      <c r="G97" s="705"/>
      <c r="H97" s="703"/>
      <c r="I97" s="705"/>
      <c r="J97" s="705"/>
      <c r="K97" s="705"/>
      <c r="L97" s="705"/>
    </row>
    <row r="98" spans="1:13" x14ac:dyDescent="0.2">
      <c r="A98" s="705"/>
      <c r="B98" s="705"/>
      <c r="C98" s="705"/>
      <c r="D98" s="766"/>
      <c r="E98" s="705"/>
      <c r="F98" s="705"/>
      <c r="G98" s="705"/>
      <c r="H98" s="703"/>
      <c r="I98" s="705"/>
      <c r="J98" s="705"/>
      <c r="K98" s="705"/>
      <c r="L98" s="705"/>
    </row>
    <row r="99" spans="1:13" s="49" customFormat="1" ht="13.5" thickBot="1" x14ac:dyDescent="0.25">
      <c r="A99" s="707" t="s">
        <v>951</v>
      </c>
      <c r="B99" s="707"/>
      <c r="C99" s="707"/>
      <c r="D99" s="707"/>
      <c r="E99" s="708"/>
      <c r="F99" s="708"/>
      <c r="G99" s="708"/>
      <c r="H99" s="703"/>
      <c r="I99" s="708"/>
      <c r="J99" s="708"/>
      <c r="K99" s="708"/>
      <c r="L99" s="708"/>
      <c r="M99" s="708"/>
    </row>
    <row r="100" spans="1:13" x14ac:dyDescent="0.2">
      <c r="A100" s="1430" t="s">
        <v>1033</v>
      </c>
      <c r="B100" s="1278"/>
      <c r="C100" s="50"/>
      <c r="D100" s="51"/>
      <c r="E100" s="52"/>
      <c r="F100" s="52"/>
      <c r="G100" s="52"/>
      <c r="H100" s="52"/>
      <c r="I100" s="52" t="s">
        <v>1548</v>
      </c>
      <c r="J100" s="52" t="s">
        <v>1549</v>
      </c>
      <c r="K100" s="53" t="s">
        <v>1550</v>
      </c>
      <c r="L100" s="705"/>
    </row>
    <row r="101" spans="1:13" x14ac:dyDescent="0.2">
      <c r="A101" s="1431" t="s">
        <v>714</v>
      </c>
      <c r="B101" s="1432"/>
      <c r="C101" s="156"/>
      <c r="D101" s="157"/>
      <c r="E101" s="128"/>
      <c r="F101" s="128"/>
      <c r="G101" s="128"/>
      <c r="H101" s="128"/>
      <c r="I101" s="677" t="s">
        <v>1553</v>
      </c>
      <c r="J101" s="677" t="s">
        <v>1553</v>
      </c>
      <c r="K101" s="777" t="s">
        <v>1553</v>
      </c>
      <c r="L101" s="705"/>
    </row>
    <row r="102" spans="1:13" ht="13.5" thickBot="1" x14ac:dyDescent="0.25">
      <c r="A102" s="1433" t="s">
        <v>1034</v>
      </c>
      <c r="B102" s="1280"/>
      <c r="C102" s="54"/>
      <c r="D102" s="55"/>
      <c r="E102" s="56"/>
      <c r="F102" s="56"/>
      <c r="G102" s="56"/>
      <c r="H102" s="56"/>
      <c r="I102" s="56" t="s">
        <v>298</v>
      </c>
      <c r="J102" s="56" t="s">
        <v>295</v>
      </c>
      <c r="K102" s="57" t="s">
        <v>297</v>
      </c>
      <c r="L102" s="705"/>
    </row>
    <row r="103" spans="1:13" x14ac:dyDescent="0.2">
      <c r="A103" s="1281" t="s">
        <v>689</v>
      </c>
      <c r="B103" s="1269"/>
      <c r="C103" s="74" t="s">
        <v>699</v>
      </c>
      <c r="D103" s="148" t="s">
        <v>691</v>
      </c>
      <c r="E103" s="60"/>
      <c r="F103" s="60"/>
      <c r="G103" s="60"/>
      <c r="H103" s="60"/>
      <c r="I103" s="60">
        <v>7.1</v>
      </c>
      <c r="J103" s="60">
        <v>10</v>
      </c>
      <c r="K103" s="61">
        <v>12.5</v>
      </c>
      <c r="L103" s="705"/>
    </row>
    <row r="104" spans="1:13" x14ac:dyDescent="0.2">
      <c r="A104" s="1262" t="s">
        <v>700</v>
      </c>
      <c r="B104" s="1263"/>
      <c r="C104" s="67" t="s">
        <v>699</v>
      </c>
      <c r="D104" s="149" t="s">
        <v>691</v>
      </c>
      <c r="E104" s="64"/>
      <c r="F104" s="64"/>
      <c r="G104" s="64"/>
      <c r="H104" s="64"/>
      <c r="I104" s="64">
        <v>8</v>
      </c>
      <c r="J104" s="64">
        <v>11.2</v>
      </c>
      <c r="K104" s="65">
        <v>14.6</v>
      </c>
      <c r="L104" s="705"/>
    </row>
    <row r="105" spans="1:13" x14ac:dyDescent="0.2">
      <c r="A105" s="1262" t="s">
        <v>702</v>
      </c>
      <c r="B105" s="1263"/>
      <c r="C105" s="1263"/>
      <c r="D105" s="149" t="s">
        <v>693</v>
      </c>
      <c r="E105" s="75"/>
      <c r="F105" s="75"/>
      <c r="G105" s="75"/>
      <c r="H105" s="75"/>
      <c r="I105" s="75">
        <f>'Интерактивный прайс-лист'!$F$26*VLOOKUP(I100,last!$B$1:$C$2090,2,0)</f>
        <v>1760</v>
      </c>
      <c r="J105" s="75">
        <f>'Интерактивный прайс-лист'!$F$26*VLOOKUP(J100,last!$B$1:$C$2090,2,0)</f>
        <v>2007</v>
      </c>
      <c r="K105" s="76">
        <f>'Интерактивный прайс-лист'!$F$26*VLOOKUP(K100,last!$B$1:$C$2090,2,0)</f>
        <v>2262</v>
      </c>
      <c r="L105" s="705"/>
    </row>
    <row r="106" spans="1:13" x14ac:dyDescent="0.2">
      <c r="A106" s="1262" t="s">
        <v>716</v>
      </c>
      <c r="B106" s="1263"/>
      <c r="C106" s="956" t="s">
        <v>1555</v>
      </c>
      <c r="D106" s="149" t="s">
        <v>693</v>
      </c>
      <c r="E106" s="75"/>
      <c r="F106" s="75"/>
      <c r="G106" s="75"/>
      <c r="H106" s="75"/>
      <c r="I106" s="75">
        <f>'Интерактивный прайс-лист'!$F$26*VLOOKUP(I101,last!$B$1:$C$2090,2,0)</f>
        <v>539</v>
      </c>
      <c r="J106" s="75">
        <f>'Интерактивный прайс-лист'!$F$26*VLOOKUP(J101,last!$B$1:$C$2090,2,0)</f>
        <v>539</v>
      </c>
      <c r="K106" s="76">
        <f>'Интерактивный прайс-лист'!$F$26*VLOOKUP(K101,last!$B$1:$C$2090,2,0)</f>
        <v>539</v>
      </c>
      <c r="L106" s="705"/>
    </row>
    <row r="107" spans="1:13" x14ac:dyDescent="0.2">
      <c r="A107" s="1262" t="s">
        <v>703</v>
      </c>
      <c r="B107" s="1263"/>
      <c r="C107" s="1263"/>
      <c r="D107" s="149" t="s">
        <v>693</v>
      </c>
      <c r="E107" s="75"/>
      <c r="F107" s="75"/>
      <c r="G107" s="75"/>
      <c r="H107" s="75"/>
      <c r="I107" s="75">
        <f>'Интерактивный прайс-лист'!$F$26*VLOOKUP(I102,last!$B$1:$C$2090,2,0)</f>
        <v>2445</v>
      </c>
      <c r="J107" s="75">
        <f>'Интерактивный прайс-лист'!$F$26*VLOOKUP(J102,last!$B$1:$C$2090,2,0)</f>
        <v>2838</v>
      </c>
      <c r="K107" s="76">
        <f>'Интерактивный прайс-лист'!$F$26*VLOOKUP(K102,last!$B$1:$C$2090,2,0)</f>
        <v>3131</v>
      </c>
      <c r="L107" s="705"/>
    </row>
    <row r="108" spans="1:13" ht="13.5" thickBot="1" x14ac:dyDescent="0.25">
      <c r="A108" s="1420" t="s">
        <v>715</v>
      </c>
      <c r="B108" s="1421"/>
      <c r="C108" s="1421"/>
      <c r="D108" s="135" t="s">
        <v>693</v>
      </c>
      <c r="E108" s="77"/>
      <c r="F108" s="77"/>
      <c r="G108" s="77"/>
      <c r="H108" s="77"/>
      <c r="I108" s="77">
        <f>SUM(I105:I107)</f>
        <v>4744</v>
      </c>
      <c r="J108" s="77">
        <f>SUM(J105:J107)</f>
        <v>5384</v>
      </c>
      <c r="K108" s="78">
        <f>SUM(K105:K107)</f>
        <v>5932</v>
      </c>
      <c r="L108" s="705"/>
    </row>
    <row r="109" spans="1:13" x14ac:dyDescent="0.2">
      <c r="A109" s="705"/>
      <c r="B109" s="705"/>
      <c r="C109" s="705"/>
      <c r="D109" s="766"/>
      <c r="E109" s="705"/>
      <c r="F109" s="705"/>
      <c r="G109" s="705"/>
      <c r="H109" s="705"/>
      <c r="I109" s="705"/>
      <c r="J109" s="705"/>
      <c r="K109" s="705"/>
      <c r="L109" s="705"/>
    </row>
    <row r="110" spans="1:13" ht="13.5" thickBot="1" x14ac:dyDescent="0.25">
      <c r="A110" s="1373" t="s">
        <v>1087</v>
      </c>
      <c r="B110" s="1373"/>
      <c r="C110" s="1373"/>
      <c r="D110" s="1373"/>
      <c r="E110" s="718"/>
      <c r="F110" s="718"/>
      <c r="G110" s="718"/>
      <c r="H110" s="718"/>
      <c r="I110" s="718"/>
      <c r="J110" s="718"/>
      <c r="K110" s="718"/>
      <c r="L110" s="705"/>
    </row>
    <row r="111" spans="1:13" ht="26.25" hidden="1" customHeight="1" x14ac:dyDescent="0.2">
      <c r="A111" s="1434" t="s">
        <v>1615</v>
      </c>
      <c r="B111" s="1423"/>
      <c r="C111" s="1022" t="s">
        <v>1614</v>
      </c>
      <c r="D111" s="363" t="s">
        <v>693</v>
      </c>
      <c r="E111" s="688"/>
      <c r="F111" s="1082"/>
      <c r="G111" s="1082"/>
      <c r="H111" s="1082"/>
      <c r="I111" s="1290" t="e">
        <f>'Интерактивный прайс-лист'!$F$26*VLOOKUP($C111,last!$B$1:$C$1706,2,0)</f>
        <v>#N/A</v>
      </c>
      <c r="J111" s="1386"/>
      <c r="K111" s="1291"/>
      <c r="L111" s="705"/>
    </row>
    <row r="112" spans="1:13" ht="26.25" customHeight="1" x14ac:dyDescent="0.2">
      <c r="A112" s="1439" t="s">
        <v>1615</v>
      </c>
      <c r="B112" s="1428"/>
      <c r="C112" s="1208" t="s">
        <v>1614</v>
      </c>
      <c r="D112" s="79" t="s">
        <v>693</v>
      </c>
      <c r="E112" s="1197"/>
      <c r="F112" s="1198"/>
      <c r="G112" s="1198"/>
      <c r="H112" s="1198"/>
      <c r="I112" s="1429" t="s">
        <v>1703</v>
      </c>
      <c r="J112" s="1388"/>
      <c r="K112" s="1389"/>
      <c r="L112" s="705"/>
    </row>
    <row r="113" spans="1:13" x14ac:dyDescent="0.2">
      <c r="A113" s="1424" t="s">
        <v>726</v>
      </c>
      <c r="B113" s="948" t="s">
        <v>706</v>
      </c>
      <c r="C113" s="1003" t="s">
        <v>139</v>
      </c>
      <c r="D113" s="148" t="s">
        <v>693</v>
      </c>
      <c r="E113" s="1023"/>
      <c r="F113" s="1023"/>
      <c r="G113" s="1023"/>
      <c r="H113" s="1023"/>
      <c r="I113" s="1387">
        <f>'Интерактивный прайс-лист'!$F$26*VLOOKUP($C113,last!$B$1:$C$1706,2,0)</f>
        <v>94</v>
      </c>
      <c r="J113" s="1388"/>
      <c r="K113" s="1389"/>
      <c r="L113" s="705"/>
    </row>
    <row r="114" spans="1:13" x14ac:dyDescent="0.2">
      <c r="A114" s="1424"/>
      <c r="B114" s="62" t="s">
        <v>706</v>
      </c>
      <c r="C114" s="139" t="s">
        <v>1524</v>
      </c>
      <c r="D114" s="88" t="s">
        <v>693</v>
      </c>
      <c r="E114" s="670"/>
      <c r="F114" s="670"/>
      <c r="G114" s="670"/>
      <c r="H114" s="670"/>
      <c r="I114" s="1292">
        <f>'Интерактивный прайс-лист'!$F$26*VLOOKUP($C114,last!$B$1:$C$1706,2,0)</f>
        <v>267</v>
      </c>
      <c r="J114" s="1395"/>
      <c r="K114" s="1293"/>
      <c r="L114" s="705"/>
    </row>
    <row r="115" spans="1:13" ht="13.5" thickBot="1" x14ac:dyDescent="0.25">
      <c r="A115" s="1425"/>
      <c r="B115" s="113" t="s">
        <v>907</v>
      </c>
      <c r="C115" s="165" t="s">
        <v>1777</v>
      </c>
      <c r="D115" s="135" t="s">
        <v>693</v>
      </c>
      <c r="E115" s="787"/>
      <c r="F115" s="787"/>
      <c r="G115" s="787"/>
      <c r="H115" s="787"/>
      <c r="I115" s="1426">
        <f>'Интерактивный прайс-лист'!$F$26*VLOOKUP($C115,last!$B$1:$C$1706,2,0)</f>
        <v>191</v>
      </c>
      <c r="J115" s="1413"/>
      <c r="K115" s="1414"/>
      <c r="L115" s="705"/>
    </row>
    <row r="116" spans="1:13" x14ac:dyDescent="0.2">
      <c r="A116" s="705"/>
      <c r="B116" s="705"/>
      <c r="C116" s="705"/>
      <c r="D116" s="766"/>
      <c r="E116" s="705"/>
      <c r="F116" s="705"/>
      <c r="G116" s="705"/>
      <c r="H116" s="703"/>
      <c r="I116" s="705"/>
      <c r="J116" s="705"/>
      <c r="K116" s="705"/>
      <c r="L116" s="705"/>
    </row>
    <row r="117" spans="1:13" x14ac:dyDescent="0.2">
      <c r="A117" s="705"/>
      <c r="B117" s="705"/>
      <c r="C117" s="705"/>
      <c r="D117" s="766"/>
      <c r="E117" s="705"/>
      <c r="F117" s="705"/>
      <c r="G117" s="705"/>
      <c r="H117" s="703"/>
      <c r="I117" s="705"/>
      <c r="J117" s="705"/>
      <c r="K117" s="705"/>
      <c r="L117" s="705"/>
    </row>
    <row r="118" spans="1:13" s="49" customFormat="1" ht="13.5" thickBot="1" x14ac:dyDescent="0.25">
      <c r="A118" s="707" t="s">
        <v>951</v>
      </c>
      <c r="B118" s="707"/>
      <c r="C118" s="707"/>
      <c r="D118" s="707"/>
      <c r="E118" s="708"/>
      <c r="F118" s="708"/>
      <c r="G118" s="708"/>
      <c r="H118" s="703"/>
      <c r="I118" s="708"/>
      <c r="J118" s="708"/>
      <c r="K118" s="708"/>
      <c r="L118" s="708"/>
      <c r="M118" s="708"/>
    </row>
    <row r="119" spans="1:13" x14ac:dyDescent="0.2">
      <c r="A119" s="1430" t="s">
        <v>1033</v>
      </c>
      <c r="B119" s="1278"/>
      <c r="C119" s="50"/>
      <c r="D119" s="51"/>
      <c r="E119" s="52"/>
      <c r="F119" s="52"/>
      <c r="G119" s="52"/>
      <c r="H119" s="52"/>
      <c r="I119" s="52" t="s">
        <v>1548</v>
      </c>
      <c r="J119" s="52" t="s">
        <v>1549</v>
      </c>
      <c r="K119" s="53" t="s">
        <v>1550</v>
      </c>
      <c r="L119" s="705"/>
    </row>
    <row r="120" spans="1:13" x14ac:dyDescent="0.2">
      <c r="A120" s="1431" t="s">
        <v>714</v>
      </c>
      <c r="B120" s="1432"/>
      <c r="C120" s="156"/>
      <c r="D120" s="157"/>
      <c r="E120" s="128"/>
      <c r="F120" s="128"/>
      <c r="G120" s="128"/>
      <c r="H120" s="128"/>
      <c r="I120" s="677" t="s">
        <v>1554</v>
      </c>
      <c r="J120" s="677" t="s">
        <v>1554</v>
      </c>
      <c r="K120" s="777" t="s">
        <v>1554</v>
      </c>
      <c r="L120" s="705"/>
    </row>
    <row r="121" spans="1:13" ht="13.5" thickBot="1" x14ac:dyDescent="0.25">
      <c r="A121" s="1433" t="s">
        <v>1034</v>
      </c>
      <c r="B121" s="1280"/>
      <c r="C121" s="54"/>
      <c r="D121" s="55"/>
      <c r="E121" s="56"/>
      <c r="F121" s="56"/>
      <c r="G121" s="56"/>
      <c r="H121" s="56"/>
      <c r="I121" s="56" t="s">
        <v>298</v>
      </c>
      <c r="J121" s="56" t="s">
        <v>295</v>
      </c>
      <c r="K121" s="57" t="s">
        <v>297</v>
      </c>
      <c r="L121" s="705"/>
    </row>
    <row r="122" spans="1:13" x14ac:dyDescent="0.2">
      <c r="A122" s="1281" t="s">
        <v>689</v>
      </c>
      <c r="B122" s="1269"/>
      <c r="C122" s="74" t="s">
        <v>699</v>
      </c>
      <c r="D122" s="148" t="s">
        <v>691</v>
      </c>
      <c r="E122" s="60"/>
      <c r="F122" s="60"/>
      <c r="G122" s="60"/>
      <c r="H122" s="60"/>
      <c r="I122" s="60">
        <v>7.1</v>
      </c>
      <c r="J122" s="60">
        <v>10</v>
      </c>
      <c r="K122" s="61">
        <v>12.5</v>
      </c>
      <c r="L122" s="705"/>
    </row>
    <row r="123" spans="1:13" x14ac:dyDescent="0.2">
      <c r="A123" s="1262" t="s">
        <v>700</v>
      </c>
      <c r="B123" s="1263"/>
      <c r="C123" s="67" t="s">
        <v>699</v>
      </c>
      <c r="D123" s="149" t="s">
        <v>691</v>
      </c>
      <c r="E123" s="64"/>
      <c r="F123" s="64"/>
      <c r="G123" s="64"/>
      <c r="H123" s="64"/>
      <c r="I123" s="64">
        <v>8</v>
      </c>
      <c r="J123" s="64">
        <v>11.2</v>
      </c>
      <c r="K123" s="65">
        <v>14.6</v>
      </c>
      <c r="L123" s="705"/>
    </row>
    <row r="124" spans="1:13" x14ac:dyDescent="0.2">
      <c r="A124" s="1262" t="s">
        <v>702</v>
      </c>
      <c r="B124" s="1263"/>
      <c r="C124" s="1263"/>
      <c r="D124" s="149" t="s">
        <v>693</v>
      </c>
      <c r="E124" s="75"/>
      <c r="F124" s="75"/>
      <c r="G124" s="75"/>
      <c r="H124" s="75"/>
      <c r="I124" s="75">
        <f>'Интерактивный прайс-лист'!$F$26*VLOOKUP(I119,last!$B$1:$C$2090,2,0)</f>
        <v>1760</v>
      </c>
      <c r="J124" s="75">
        <f>'Интерактивный прайс-лист'!$F$26*VLOOKUP(J119,last!$B$1:$C$2090,2,0)</f>
        <v>2007</v>
      </c>
      <c r="K124" s="76">
        <f>'Интерактивный прайс-лист'!$F$26*VLOOKUP(K119,last!$B$1:$C$2090,2,0)</f>
        <v>2262</v>
      </c>
      <c r="L124" s="705"/>
    </row>
    <row r="125" spans="1:13" x14ac:dyDescent="0.2">
      <c r="A125" s="1262" t="s">
        <v>716</v>
      </c>
      <c r="B125" s="1263"/>
      <c r="C125" s="956" t="s">
        <v>1556</v>
      </c>
      <c r="D125" s="149" t="s">
        <v>693</v>
      </c>
      <c r="E125" s="75"/>
      <c r="F125" s="75"/>
      <c r="G125" s="75"/>
      <c r="H125" s="75"/>
      <c r="I125" s="75">
        <f>'Интерактивный прайс-лист'!$F$26*VLOOKUP(I120,last!$B$1:$C$2090,2,0)</f>
        <v>1177</v>
      </c>
      <c r="J125" s="75">
        <f>'Интерактивный прайс-лист'!$F$26*VLOOKUP(J120,last!$B$1:$C$2090,2,0)</f>
        <v>1177</v>
      </c>
      <c r="K125" s="76">
        <f>'Интерактивный прайс-лист'!$F$26*VLOOKUP(K120,last!$B$1:$C$2090,2,0)</f>
        <v>1177</v>
      </c>
      <c r="L125" s="705"/>
    </row>
    <row r="126" spans="1:13" x14ac:dyDescent="0.2">
      <c r="A126" s="1262" t="s">
        <v>703</v>
      </c>
      <c r="B126" s="1263"/>
      <c r="C126" s="1263"/>
      <c r="D126" s="149" t="s">
        <v>693</v>
      </c>
      <c r="E126" s="75"/>
      <c r="F126" s="75"/>
      <c r="G126" s="75"/>
      <c r="H126" s="75"/>
      <c r="I126" s="75">
        <f>'Интерактивный прайс-лист'!$F$26*VLOOKUP(I121,last!$B$1:$C$2090,2,0)</f>
        <v>2445</v>
      </c>
      <c r="J126" s="75">
        <f>'Интерактивный прайс-лист'!$F$26*VLOOKUP(J121,last!$B$1:$C$2090,2,0)</f>
        <v>2838</v>
      </c>
      <c r="K126" s="76">
        <f>'Интерактивный прайс-лист'!$F$26*VLOOKUP(K121,last!$B$1:$C$2090,2,0)</f>
        <v>3131</v>
      </c>
      <c r="L126" s="705"/>
    </row>
    <row r="127" spans="1:13" ht="13.5" thickBot="1" x14ac:dyDescent="0.25">
      <c r="A127" s="1420" t="s">
        <v>715</v>
      </c>
      <c r="B127" s="1421"/>
      <c r="C127" s="1421"/>
      <c r="D127" s="135" t="s">
        <v>693</v>
      </c>
      <c r="E127" s="77"/>
      <c r="F127" s="77"/>
      <c r="G127" s="77"/>
      <c r="H127" s="77"/>
      <c r="I127" s="77">
        <f>SUM(I124:I126)</f>
        <v>5382</v>
      </c>
      <c r="J127" s="77">
        <f>SUM(J124:J126)</f>
        <v>6022</v>
      </c>
      <c r="K127" s="78">
        <f>SUM(K124:K126)</f>
        <v>6570</v>
      </c>
      <c r="L127" s="705"/>
    </row>
    <row r="128" spans="1:13" x14ac:dyDescent="0.2">
      <c r="A128" s="705"/>
      <c r="B128" s="705"/>
      <c r="C128" s="705"/>
      <c r="D128" s="766"/>
      <c r="E128" s="705"/>
      <c r="F128" s="705"/>
      <c r="G128" s="705"/>
      <c r="H128" s="705"/>
      <c r="I128" s="705"/>
      <c r="J128" s="705"/>
      <c r="K128" s="705"/>
      <c r="L128" s="705"/>
    </row>
    <row r="129" spans="1:13" ht="13.5" thickBot="1" x14ac:dyDescent="0.25">
      <c r="A129" s="1373" t="s">
        <v>1087</v>
      </c>
      <c r="B129" s="1373"/>
      <c r="C129" s="1373"/>
      <c r="D129" s="1373"/>
      <c r="E129" s="718"/>
      <c r="F129" s="718"/>
      <c r="G129" s="718"/>
      <c r="H129" s="718"/>
      <c r="I129" s="718"/>
      <c r="J129" s="718"/>
      <c r="K129" s="718"/>
      <c r="L129" s="705"/>
    </row>
    <row r="130" spans="1:13" ht="26.25" hidden="1" customHeight="1" x14ac:dyDescent="0.2">
      <c r="A130" s="1434" t="s">
        <v>1615</v>
      </c>
      <c r="B130" s="1423"/>
      <c r="C130" s="1151" t="s">
        <v>1614</v>
      </c>
      <c r="D130" s="363" t="s">
        <v>693</v>
      </c>
      <c r="E130" s="688"/>
      <c r="F130" s="1082"/>
      <c r="G130" s="1082"/>
      <c r="H130" s="1082"/>
      <c r="I130" s="1290" t="e">
        <f>'Интерактивный прайс-лист'!$F$26*VLOOKUP($C130,last!$B$1:$C$1706,2,0)</f>
        <v>#N/A</v>
      </c>
      <c r="J130" s="1386"/>
      <c r="K130" s="1291"/>
      <c r="L130" s="705"/>
    </row>
    <row r="131" spans="1:13" ht="26.25" customHeight="1" x14ac:dyDescent="0.2">
      <c r="A131" s="1439" t="s">
        <v>1615</v>
      </c>
      <c r="B131" s="1428"/>
      <c r="C131" s="1208" t="s">
        <v>1614</v>
      </c>
      <c r="D131" s="79" t="s">
        <v>693</v>
      </c>
      <c r="E131" s="1197"/>
      <c r="F131" s="1198"/>
      <c r="G131" s="1198"/>
      <c r="H131" s="1198"/>
      <c r="I131" s="1429" t="s">
        <v>1703</v>
      </c>
      <c r="J131" s="1388"/>
      <c r="K131" s="1389"/>
      <c r="L131" s="705"/>
    </row>
    <row r="132" spans="1:13" x14ac:dyDescent="0.2">
      <c r="A132" s="1424" t="s">
        <v>726</v>
      </c>
      <c r="B132" s="1122" t="s">
        <v>706</v>
      </c>
      <c r="C132" s="1145" t="s">
        <v>139</v>
      </c>
      <c r="D132" s="148" t="s">
        <v>693</v>
      </c>
      <c r="E132" s="1128"/>
      <c r="F132" s="1128"/>
      <c r="G132" s="1128"/>
      <c r="H132" s="1128"/>
      <c r="I132" s="1387">
        <f>'Интерактивный прайс-лист'!$F$26*VLOOKUP($C132,last!$B$1:$C$1706,2,0)</f>
        <v>94</v>
      </c>
      <c r="J132" s="1388"/>
      <c r="K132" s="1389"/>
      <c r="L132" s="705"/>
    </row>
    <row r="133" spans="1:13" x14ac:dyDescent="0.2">
      <c r="A133" s="1424"/>
      <c r="B133" s="62" t="s">
        <v>706</v>
      </c>
      <c r="C133" s="139" t="s">
        <v>1524</v>
      </c>
      <c r="D133" s="88" t="s">
        <v>693</v>
      </c>
      <c r="E133" s="670"/>
      <c r="F133" s="670"/>
      <c r="G133" s="670"/>
      <c r="H133" s="670"/>
      <c r="I133" s="1292">
        <f>'Интерактивный прайс-лист'!$F$26*VLOOKUP($C133,last!$B$1:$C$1706,2,0)</f>
        <v>267</v>
      </c>
      <c r="J133" s="1395"/>
      <c r="K133" s="1293"/>
      <c r="L133" s="705"/>
    </row>
    <row r="134" spans="1:13" ht="13.5" thickBot="1" x14ac:dyDescent="0.25">
      <c r="A134" s="1425"/>
      <c r="B134" s="113" t="s">
        <v>907</v>
      </c>
      <c r="C134" s="165" t="s">
        <v>1777</v>
      </c>
      <c r="D134" s="135" t="s">
        <v>693</v>
      </c>
      <c r="E134" s="787"/>
      <c r="F134" s="787"/>
      <c r="G134" s="787"/>
      <c r="H134" s="787"/>
      <c r="I134" s="1426">
        <f>'Интерактивный прайс-лист'!$F$26*VLOOKUP($C134,last!$B$1:$C$1706,2,0)</f>
        <v>191</v>
      </c>
      <c r="J134" s="1413"/>
      <c r="K134" s="1414"/>
      <c r="L134" s="705"/>
    </row>
    <row r="135" spans="1:13" x14ac:dyDescent="0.2">
      <c r="A135" s="705"/>
      <c r="B135" s="705"/>
      <c r="C135" s="705"/>
      <c r="D135" s="766"/>
      <c r="E135" s="705"/>
      <c r="F135" s="705"/>
      <c r="G135" s="705"/>
      <c r="H135" s="703"/>
      <c r="I135" s="705"/>
      <c r="J135" s="705"/>
      <c r="K135" s="705"/>
      <c r="L135" s="705"/>
    </row>
    <row r="136" spans="1:13" s="49" customFormat="1" ht="13.5" thickBot="1" x14ac:dyDescent="0.25">
      <c r="A136" s="707" t="s">
        <v>951</v>
      </c>
      <c r="B136" s="707"/>
      <c r="C136" s="707"/>
      <c r="D136" s="707"/>
      <c r="E136" s="708"/>
      <c r="F136" s="708"/>
      <c r="G136" s="708"/>
      <c r="H136" s="703"/>
      <c r="I136" s="708"/>
      <c r="J136" s="708"/>
      <c r="K136" s="708"/>
      <c r="L136" s="708"/>
      <c r="M136" s="708"/>
    </row>
    <row r="137" spans="1:13" x14ac:dyDescent="0.2">
      <c r="A137" s="1435" t="s">
        <v>1033</v>
      </c>
      <c r="B137" s="1410"/>
      <c r="C137" s="726"/>
      <c r="D137" s="727"/>
      <c r="E137" s="778"/>
      <c r="F137" s="778"/>
      <c r="G137" s="778"/>
      <c r="H137" s="778"/>
      <c r="I137" s="778" t="s">
        <v>1548</v>
      </c>
      <c r="J137" s="779" t="s">
        <v>1549</v>
      </c>
      <c r="K137" s="780" t="s">
        <v>1550</v>
      </c>
      <c r="L137" s="705"/>
    </row>
    <row r="138" spans="1:13" x14ac:dyDescent="0.2">
      <c r="A138" s="1436" t="s">
        <v>714</v>
      </c>
      <c r="B138" s="1437"/>
      <c r="C138" s="775"/>
      <c r="D138" s="776"/>
      <c r="E138" s="781"/>
      <c r="F138" s="781"/>
      <c r="G138" s="781"/>
      <c r="H138" s="781"/>
      <c r="I138" s="781" t="s">
        <v>1552</v>
      </c>
      <c r="J138" s="782" t="s">
        <v>1552</v>
      </c>
      <c r="K138" s="783" t="s">
        <v>1552</v>
      </c>
      <c r="L138" s="705"/>
    </row>
    <row r="139" spans="1:13" ht="13.5" thickBot="1" x14ac:dyDescent="0.25">
      <c r="A139" s="1438" t="s">
        <v>1034</v>
      </c>
      <c r="B139" s="1412"/>
      <c r="C139" s="728"/>
      <c r="D139" s="729"/>
      <c r="E139" s="784"/>
      <c r="F139" s="784"/>
      <c r="G139" s="784"/>
      <c r="H139" s="784"/>
      <c r="I139" s="784" t="s">
        <v>303</v>
      </c>
      <c r="J139" s="785" t="s">
        <v>300</v>
      </c>
      <c r="K139" s="786" t="s">
        <v>302</v>
      </c>
      <c r="L139" s="705"/>
    </row>
    <row r="140" spans="1:13" x14ac:dyDescent="0.2">
      <c r="A140" s="1281" t="s">
        <v>689</v>
      </c>
      <c r="B140" s="1269"/>
      <c r="C140" s="74" t="s">
        <v>699</v>
      </c>
      <c r="D140" s="148" t="s">
        <v>691</v>
      </c>
      <c r="E140" s="60"/>
      <c r="F140" s="60"/>
      <c r="G140" s="60"/>
      <c r="H140" s="60"/>
      <c r="I140" s="60">
        <v>7.1</v>
      </c>
      <c r="J140" s="60">
        <v>10</v>
      </c>
      <c r="K140" s="61">
        <v>12.5</v>
      </c>
      <c r="L140" s="705"/>
    </row>
    <row r="141" spans="1:13" x14ac:dyDescent="0.2">
      <c r="A141" s="1262" t="s">
        <v>700</v>
      </c>
      <c r="B141" s="1263"/>
      <c r="C141" s="67" t="s">
        <v>699</v>
      </c>
      <c r="D141" s="149" t="s">
        <v>691</v>
      </c>
      <c r="E141" s="64"/>
      <c r="F141" s="64"/>
      <c r="G141" s="64"/>
      <c r="H141" s="64"/>
      <c r="I141" s="64" t="s">
        <v>701</v>
      </c>
      <c r="J141" s="64" t="s">
        <v>701</v>
      </c>
      <c r="K141" s="65" t="s">
        <v>701</v>
      </c>
      <c r="L141" s="705"/>
    </row>
    <row r="142" spans="1:13" x14ac:dyDescent="0.2">
      <c r="A142" s="1262" t="s">
        <v>702</v>
      </c>
      <c r="B142" s="1263"/>
      <c r="C142" s="1263"/>
      <c r="D142" s="149" t="s">
        <v>693</v>
      </c>
      <c r="E142" s="75"/>
      <c r="F142" s="75"/>
      <c r="G142" s="75"/>
      <c r="H142" s="75"/>
      <c r="I142" s="75">
        <f>'Интерактивный прайс-лист'!$F$26*VLOOKUP(I137,last!$B$1:$C$1706,2,0)</f>
        <v>1760</v>
      </c>
      <c r="J142" s="75">
        <f>'Интерактивный прайс-лист'!$F$26*VLOOKUP(J137,last!$B$1:$C$1706,2,0)</f>
        <v>2007</v>
      </c>
      <c r="K142" s="76">
        <f>'Интерактивный прайс-лист'!$F$26*VLOOKUP(K137,last!$B$1:$C$1706,2,0)</f>
        <v>2262</v>
      </c>
      <c r="L142" s="705"/>
    </row>
    <row r="143" spans="1:13" x14ac:dyDescent="0.2">
      <c r="A143" s="1262" t="s">
        <v>716</v>
      </c>
      <c r="B143" s="1263"/>
      <c r="C143" s="139" t="s">
        <v>1552</v>
      </c>
      <c r="D143" s="149" t="s">
        <v>693</v>
      </c>
      <c r="E143" s="75"/>
      <c r="F143" s="75"/>
      <c r="G143" s="75"/>
      <c r="H143" s="75"/>
      <c r="I143" s="75">
        <f>'Интерактивный прайс-лист'!$F$26*VLOOKUP(I138,last!$B$1:$C$1706,2,0)</f>
        <v>494</v>
      </c>
      <c r="J143" s="75">
        <f>'Интерактивный прайс-лист'!$F$26*VLOOKUP(J138,last!$B$1:$C$1706,2,0)</f>
        <v>494</v>
      </c>
      <c r="K143" s="76">
        <f>'Интерактивный прайс-лист'!$F$26*VLOOKUP(K138,last!$B$1:$C$1706,2,0)</f>
        <v>494</v>
      </c>
      <c r="L143" s="705"/>
    </row>
    <row r="144" spans="1:13" x14ac:dyDescent="0.2">
      <c r="A144" s="1262" t="s">
        <v>703</v>
      </c>
      <c r="B144" s="1263"/>
      <c r="C144" s="1263"/>
      <c r="D144" s="149" t="s">
        <v>693</v>
      </c>
      <c r="E144" s="75"/>
      <c r="F144" s="75"/>
      <c r="G144" s="75"/>
      <c r="H144" s="75"/>
      <c r="I144" s="75">
        <f>'Интерактивный прайс-лист'!$F$26*VLOOKUP(I139,last!$B$1:$C$3065,2,0)</f>
        <v>2154</v>
      </c>
      <c r="J144" s="75">
        <f>'Интерактивный прайс-лист'!$F$26*VLOOKUP(J139,last!$B$1:$C$3065,2,0)</f>
        <v>2543</v>
      </c>
      <c r="K144" s="76">
        <f>'Интерактивный прайс-лист'!$F$26*VLOOKUP(K139,last!$B$1:$C$3065,2,0)</f>
        <v>2837</v>
      </c>
      <c r="L144" s="705"/>
    </row>
    <row r="145" spans="1:13" ht="13.5" thickBot="1" x14ac:dyDescent="0.25">
      <c r="A145" s="1420" t="s">
        <v>715</v>
      </c>
      <c r="B145" s="1421"/>
      <c r="C145" s="1421"/>
      <c r="D145" s="135" t="s">
        <v>693</v>
      </c>
      <c r="E145" s="77"/>
      <c r="F145" s="77"/>
      <c r="G145" s="77"/>
      <c r="H145" s="77"/>
      <c r="I145" s="77">
        <f>SUM(I142:I144)</f>
        <v>4408</v>
      </c>
      <c r="J145" s="77">
        <f>SUM(J142:J144)</f>
        <v>5044</v>
      </c>
      <c r="K145" s="78">
        <f>SUM(K142:K144)</f>
        <v>5593</v>
      </c>
      <c r="L145" s="705"/>
    </row>
    <row r="146" spans="1:13" x14ac:dyDescent="0.2">
      <c r="A146" s="705"/>
      <c r="B146" s="705"/>
      <c r="C146" s="705"/>
      <c r="D146" s="766"/>
      <c r="E146" s="703"/>
      <c r="F146" s="703"/>
      <c r="G146" s="703"/>
      <c r="H146" s="705"/>
      <c r="I146" s="705"/>
      <c r="J146" s="705"/>
      <c r="K146" s="705"/>
      <c r="L146" s="705"/>
    </row>
    <row r="147" spans="1:13" ht="13.5" thickBot="1" x14ac:dyDescent="0.25">
      <c r="A147" s="1373" t="s">
        <v>1087</v>
      </c>
      <c r="B147" s="1373"/>
      <c r="C147" s="1373"/>
      <c r="D147" s="1373"/>
      <c r="E147" s="718"/>
      <c r="F147" s="718"/>
      <c r="G147" s="718"/>
      <c r="H147" s="718"/>
      <c r="I147" s="718"/>
      <c r="J147" s="718"/>
      <c r="K147" s="718"/>
      <c r="L147" s="705"/>
    </row>
    <row r="148" spans="1:13" ht="26.25" hidden="1" customHeight="1" x14ac:dyDescent="0.2">
      <c r="A148" s="1434" t="s">
        <v>1615</v>
      </c>
      <c r="B148" s="1423"/>
      <c r="C148" s="1022" t="s">
        <v>1614</v>
      </c>
      <c r="D148" s="363" t="s">
        <v>693</v>
      </c>
      <c r="E148" s="688"/>
      <c r="F148" s="1082"/>
      <c r="G148" s="1082"/>
      <c r="H148" s="1082"/>
      <c r="I148" s="1290" t="e">
        <f>'Интерактивный прайс-лист'!$F$26*VLOOKUP($C148,last!$B$1:$C$1706,2,0)</f>
        <v>#N/A</v>
      </c>
      <c r="J148" s="1386"/>
      <c r="K148" s="1291"/>
      <c r="L148" s="705"/>
    </row>
    <row r="149" spans="1:13" ht="26.25" customHeight="1" x14ac:dyDescent="0.2">
      <c r="A149" s="1439" t="s">
        <v>1615</v>
      </c>
      <c r="B149" s="1428"/>
      <c r="C149" s="1194" t="s">
        <v>1614</v>
      </c>
      <c r="D149" s="79" t="s">
        <v>693</v>
      </c>
      <c r="E149" s="1197"/>
      <c r="F149" s="1198"/>
      <c r="G149" s="1198"/>
      <c r="H149" s="1198"/>
      <c r="I149" s="1429" t="s">
        <v>1703</v>
      </c>
      <c r="J149" s="1388"/>
      <c r="K149" s="1389"/>
      <c r="L149" s="705"/>
    </row>
    <row r="150" spans="1:13" x14ac:dyDescent="0.2">
      <c r="A150" s="1424" t="s">
        <v>726</v>
      </c>
      <c r="B150" s="948" t="s">
        <v>706</v>
      </c>
      <c r="C150" s="1003" t="s">
        <v>139</v>
      </c>
      <c r="D150" s="148" t="s">
        <v>693</v>
      </c>
      <c r="E150" s="1023"/>
      <c r="F150" s="1023"/>
      <c r="G150" s="1023"/>
      <c r="H150" s="1023"/>
      <c r="I150" s="1387">
        <f>'Интерактивный прайс-лист'!$F$26*VLOOKUP($C150,last!$B$1:$C$1706,2,0)</f>
        <v>94</v>
      </c>
      <c r="J150" s="1388"/>
      <c r="K150" s="1389"/>
      <c r="L150" s="705"/>
    </row>
    <row r="151" spans="1:13" x14ac:dyDescent="0.2">
      <c r="A151" s="1424"/>
      <c r="B151" s="62" t="s">
        <v>706</v>
      </c>
      <c r="C151" s="139" t="s">
        <v>1524</v>
      </c>
      <c r="D151" s="88" t="s">
        <v>693</v>
      </c>
      <c r="E151" s="670"/>
      <c r="F151" s="670"/>
      <c r="G151" s="670"/>
      <c r="H151" s="670"/>
      <c r="I151" s="1292">
        <f>'Интерактивный прайс-лист'!$F$26*VLOOKUP($C151,last!$B$1:$C$1706,2,0)</f>
        <v>267</v>
      </c>
      <c r="J151" s="1395"/>
      <c r="K151" s="1293"/>
      <c r="L151" s="705"/>
    </row>
    <row r="152" spans="1:13" ht="13.5" thickBot="1" x14ac:dyDescent="0.25">
      <c r="A152" s="1425"/>
      <c r="B152" s="534" t="s">
        <v>1107</v>
      </c>
      <c r="C152" s="535" t="s">
        <v>458</v>
      </c>
      <c r="D152" s="540" t="s">
        <v>693</v>
      </c>
      <c r="E152" s="672"/>
      <c r="F152" s="672"/>
      <c r="G152" s="672"/>
      <c r="H152" s="672"/>
      <c r="I152" s="1426">
        <f>'Интерактивный прайс-лист'!$F$26*VLOOKUP($C152,last!$B$1:$C$1706,2,0)</f>
        <v>191</v>
      </c>
      <c r="J152" s="1413"/>
      <c r="K152" s="1414"/>
      <c r="L152" s="705"/>
    </row>
    <row r="153" spans="1:13" x14ac:dyDescent="0.2">
      <c r="A153" s="705"/>
      <c r="B153" s="705"/>
      <c r="C153" s="705"/>
      <c r="D153" s="766"/>
      <c r="E153" s="705"/>
      <c r="F153" s="705"/>
      <c r="G153" s="705"/>
      <c r="H153" s="703"/>
      <c r="I153" s="705"/>
      <c r="J153" s="705"/>
      <c r="K153" s="705"/>
      <c r="L153" s="705"/>
    </row>
    <row r="154" spans="1:13" x14ac:dyDescent="0.2">
      <c r="A154" s="705"/>
      <c r="B154" s="705"/>
      <c r="C154" s="705"/>
      <c r="D154" s="766"/>
      <c r="E154" s="705"/>
      <c r="F154" s="705"/>
      <c r="G154" s="705"/>
      <c r="H154" s="703"/>
      <c r="I154" s="705"/>
      <c r="J154" s="705"/>
      <c r="K154" s="705"/>
      <c r="L154" s="705"/>
    </row>
    <row r="155" spans="1:13" s="49" customFormat="1" ht="13.5" thickBot="1" x14ac:dyDescent="0.25">
      <c r="A155" s="707" t="s">
        <v>951</v>
      </c>
      <c r="B155" s="707"/>
      <c r="C155" s="707"/>
      <c r="D155" s="707"/>
      <c r="E155" s="708"/>
      <c r="F155" s="708"/>
      <c r="G155" s="708"/>
      <c r="H155" s="703"/>
      <c r="I155" s="708"/>
      <c r="J155" s="708"/>
      <c r="K155" s="708"/>
      <c r="L155" s="708"/>
      <c r="M155" s="708"/>
    </row>
    <row r="156" spans="1:13" x14ac:dyDescent="0.2">
      <c r="A156" s="1435" t="s">
        <v>1033</v>
      </c>
      <c r="B156" s="1410"/>
      <c r="C156" s="726"/>
      <c r="D156" s="727"/>
      <c r="E156" s="778"/>
      <c r="F156" s="778"/>
      <c r="G156" s="778"/>
      <c r="H156" s="778"/>
      <c r="I156" s="778" t="s">
        <v>1548</v>
      </c>
      <c r="J156" s="779" t="s">
        <v>1549</v>
      </c>
      <c r="K156" s="780" t="s">
        <v>1550</v>
      </c>
      <c r="L156" s="705"/>
    </row>
    <row r="157" spans="1:13" x14ac:dyDescent="0.2">
      <c r="A157" s="1436" t="s">
        <v>714</v>
      </c>
      <c r="B157" s="1437"/>
      <c r="C157" s="775"/>
      <c r="D157" s="776"/>
      <c r="E157" s="781"/>
      <c r="F157" s="781"/>
      <c r="G157" s="781"/>
      <c r="H157" s="781"/>
      <c r="I157" s="788" t="s">
        <v>1553</v>
      </c>
      <c r="J157" s="789" t="s">
        <v>1553</v>
      </c>
      <c r="K157" s="790" t="s">
        <v>1553</v>
      </c>
      <c r="L157" s="705"/>
    </row>
    <row r="158" spans="1:13" ht="13.5" thickBot="1" x14ac:dyDescent="0.25">
      <c r="A158" s="1438" t="s">
        <v>1034</v>
      </c>
      <c r="B158" s="1412"/>
      <c r="C158" s="728"/>
      <c r="D158" s="729"/>
      <c r="E158" s="784"/>
      <c r="F158" s="784"/>
      <c r="G158" s="784"/>
      <c r="H158" s="784"/>
      <c r="I158" s="784" t="s">
        <v>303</v>
      </c>
      <c r="J158" s="785" t="s">
        <v>300</v>
      </c>
      <c r="K158" s="786" t="s">
        <v>302</v>
      </c>
      <c r="L158" s="705"/>
    </row>
    <row r="159" spans="1:13" x14ac:dyDescent="0.2">
      <c r="A159" s="1281" t="s">
        <v>689</v>
      </c>
      <c r="B159" s="1269"/>
      <c r="C159" s="74" t="s">
        <v>699</v>
      </c>
      <c r="D159" s="148" t="s">
        <v>691</v>
      </c>
      <c r="E159" s="60"/>
      <c r="F159" s="60"/>
      <c r="G159" s="60"/>
      <c r="H159" s="60"/>
      <c r="I159" s="60">
        <v>7.1</v>
      </c>
      <c r="J159" s="60">
        <v>10</v>
      </c>
      <c r="K159" s="61">
        <v>12.5</v>
      </c>
      <c r="L159" s="705"/>
    </row>
    <row r="160" spans="1:13" x14ac:dyDescent="0.2">
      <c r="A160" s="1262" t="s">
        <v>700</v>
      </c>
      <c r="B160" s="1263"/>
      <c r="C160" s="67" t="s">
        <v>699</v>
      </c>
      <c r="D160" s="149" t="s">
        <v>691</v>
      </c>
      <c r="E160" s="64"/>
      <c r="F160" s="64"/>
      <c r="G160" s="64"/>
      <c r="H160" s="64"/>
      <c r="I160" s="64" t="s">
        <v>701</v>
      </c>
      <c r="J160" s="64" t="s">
        <v>701</v>
      </c>
      <c r="K160" s="65" t="s">
        <v>701</v>
      </c>
      <c r="L160" s="705"/>
    </row>
    <row r="161" spans="1:13" x14ac:dyDescent="0.2">
      <c r="A161" s="1262" t="s">
        <v>702</v>
      </c>
      <c r="B161" s="1263"/>
      <c r="C161" s="1263"/>
      <c r="D161" s="149" t="s">
        <v>693</v>
      </c>
      <c r="E161" s="75"/>
      <c r="F161" s="75"/>
      <c r="G161" s="75"/>
      <c r="H161" s="75"/>
      <c r="I161" s="75">
        <f>'Интерактивный прайс-лист'!$F$26*VLOOKUP(I156,last!$B$1:$C$1706,2,0)</f>
        <v>1760</v>
      </c>
      <c r="J161" s="75">
        <f>'Интерактивный прайс-лист'!$F$26*VLOOKUP(J156,last!$B$1:$C$1706,2,0)</f>
        <v>2007</v>
      </c>
      <c r="K161" s="76">
        <f>'Интерактивный прайс-лист'!$F$26*VLOOKUP(K156,last!$B$1:$C$1706,2,0)</f>
        <v>2262</v>
      </c>
      <c r="L161" s="705"/>
    </row>
    <row r="162" spans="1:13" x14ac:dyDescent="0.2">
      <c r="A162" s="1262" t="s">
        <v>716</v>
      </c>
      <c r="B162" s="1263"/>
      <c r="C162" s="956" t="s">
        <v>1555</v>
      </c>
      <c r="D162" s="149" t="s">
        <v>693</v>
      </c>
      <c r="E162" s="75"/>
      <c r="F162" s="75"/>
      <c r="G162" s="75"/>
      <c r="H162" s="75"/>
      <c r="I162" s="75">
        <f>'Интерактивный прайс-лист'!$F$26*VLOOKUP(I157,last!$B$1:$C$1706,2,0)</f>
        <v>539</v>
      </c>
      <c r="J162" s="75">
        <f>'Интерактивный прайс-лист'!$F$26*VLOOKUP(J157,last!$B$1:$C$1706,2,0)</f>
        <v>539</v>
      </c>
      <c r="K162" s="76">
        <f>'Интерактивный прайс-лист'!$F$26*VLOOKUP(K157,last!$B$1:$C$1706,2,0)</f>
        <v>539</v>
      </c>
      <c r="L162" s="705"/>
    </row>
    <row r="163" spans="1:13" x14ac:dyDescent="0.2">
      <c r="A163" s="1262" t="s">
        <v>703</v>
      </c>
      <c r="B163" s="1263"/>
      <c r="C163" s="1263"/>
      <c r="D163" s="149" t="s">
        <v>693</v>
      </c>
      <c r="E163" s="75"/>
      <c r="F163" s="75"/>
      <c r="G163" s="75"/>
      <c r="H163" s="75"/>
      <c r="I163" s="75">
        <f>'Интерактивный прайс-лист'!$F$26*VLOOKUP(I158,last!$B$1:$C$3065,2,0)</f>
        <v>2154</v>
      </c>
      <c r="J163" s="75">
        <f>'Интерактивный прайс-лист'!$F$26*VLOOKUP(J158,last!$B$1:$C$3065,2,0)</f>
        <v>2543</v>
      </c>
      <c r="K163" s="76">
        <f>'Интерактивный прайс-лист'!$F$26*VLOOKUP(K158,last!$B$1:$C$3065,2,0)</f>
        <v>2837</v>
      </c>
      <c r="L163" s="705"/>
    </row>
    <row r="164" spans="1:13" ht="13.5" thickBot="1" x14ac:dyDescent="0.25">
      <c r="A164" s="1420" t="s">
        <v>715</v>
      </c>
      <c r="B164" s="1421"/>
      <c r="C164" s="1421"/>
      <c r="D164" s="135" t="s">
        <v>693</v>
      </c>
      <c r="E164" s="77"/>
      <c r="F164" s="77"/>
      <c r="G164" s="77"/>
      <c r="H164" s="77"/>
      <c r="I164" s="77">
        <f>SUM(I161:I163)</f>
        <v>4453</v>
      </c>
      <c r="J164" s="77">
        <f>SUM(J161:J163)</f>
        <v>5089</v>
      </c>
      <c r="K164" s="78">
        <f>SUM(K161:K163)</f>
        <v>5638</v>
      </c>
      <c r="L164" s="705"/>
    </row>
    <row r="165" spans="1:13" x14ac:dyDescent="0.2">
      <c r="A165" s="705"/>
      <c r="B165" s="705"/>
      <c r="C165" s="705"/>
      <c r="D165" s="766"/>
      <c r="E165" s="703"/>
      <c r="F165" s="703"/>
      <c r="G165" s="703"/>
      <c r="H165" s="705"/>
      <c r="I165" s="705"/>
      <c r="J165" s="705"/>
      <c r="K165" s="705"/>
      <c r="L165" s="705"/>
    </row>
    <row r="166" spans="1:13" ht="13.5" thickBot="1" x14ac:dyDescent="0.25">
      <c r="A166" s="1373" t="s">
        <v>1087</v>
      </c>
      <c r="B166" s="1373"/>
      <c r="C166" s="1373"/>
      <c r="D166" s="1373"/>
      <c r="E166" s="718"/>
      <c r="F166" s="718"/>
      <c r="G166" s="718"/>
      <c r="H166" s="718"/>
      <c r="I166" s="718"/>
      <c r="J166" s="718"/>
      <c r="K166" s="718"/>
      <c r="L166" s="705"/>
    </row>
    <row r="167" spans="1:13" ht="26.25" hidden="1" customHeight="1" x14ac:dyDescent="0.2">
      <c r="A167" s="1434" t="s">
        <v>1615</v>
      </c>
      <c r="B167" s="1423"/>
      <c r="C167" s="1022" t="s">
        <v>1614</v>
      </c>
      <c r="D167" s="363" t="s">
        <v>693</v>
      </c>
      <c r="E167" s="688"/>
      <c r="F167" s="1082"/>
      <c r="G167" s="1082"/>
      <c r="H167" s="1082"/>
      <c r="I167" s="1290" t="e">
        <f>'Интерактивный прайс-лист'!$F$26*VLOOKUP($C167,last!$B$1:$C$1706,2,0)</f>
        <v>#N/A</v>
      </c>
      <c r="J167" s="1386"/>
      <c r="K167" s="1291"/>
      <c r="L167" s="705"/>
    </row>
    <row r="168" spans="1:13" ht="26.25" customHeight="1" x14ac:dyDescent="0.2">
      <c r="A168" s="1439" t="s">
        <v>1615</v>
      </c>
      <c r="B168" s="1428"/>
      <c r="C168" s="1208" t="s">
        <v>1614</v>
      </c>
      <c r="D168" s="79" t="s">
        <v>693</v>
      </c>
      <c r="E168" s="1197"/>
      <c r="F168" s="1198"/>
      <c r="G168" s="1198"/>
      <c r="H168" s="1198"/>
      <c r="I168" s="1429" t="s">
        <v>1703</v>
      </c>
      <c r="J168" s="1388"/>
      <c r="K168" s="1389"/>
      <c r="L168" s="705"/>
    </row>
    <row r="169" spans="1:13" x14ac:dyDescent="0.2">
      <c r="A169" s="1424" t="s">
        <v>726</v>
      </c>
      <c r="B169" s="948" t="s">
        <v>706</v>
      </c>
      <c r="C169" s="1003" t="s">
        <v>139</v>
      </c>
      <c r="D169" s="148" t="s">
        <v>693</v>
      </c>
      <c r="E169" s="1023"/>
      <c r="F169" s="1023"/>
      <c r="G169" s="1023"/>
      <c r="H169" s="1023"/>
      <c r="I169" s="1387">
        <f>'Интерактивный прайс-лист'!$F$26*VLOOKUP($C169,last!$B$1:$C$1706,2,0)</f>
        <v>94</v>
      </c>
      <c r="J169" s="1388"/>
      <c r="K169" s="1389"/>
      <c r="L169" s="705"/>
    </row>
    <row r="170" spans="1:13" x14ac:dyDescent="0.2">
      <c r="A170" s="1424"/>
      <c r="B170" s="62" t="s">
        <v>706</v>
      </c>
      <c r="C170" s="139" t="s">
        <v>1524</v>
      </c>
      <c r="D170" s="88" t="s">
        <v>693</v>
      </c>
      <c r="E170" s="670"/>
      <c r="F170" s="670"/>
      <c r="G170" s="670"/>
      <c r="H170" s="670"/>
      <c r="I170" s="1292">
        <f>'Интерактивный прайс-лист'!$F$26*VLOOKUP($C170,last!$B$1:$C$1706,2,0)</f>
        <v>267</v>
      </c>
      <c r="J170" s="1395"/>
      <c r="K170" s="1293"/>
      <c r="L170" s="705"/>
    </row>
    <row r="171" spans="1:13" ht="13.5" thickBot="1" x14ac:dyDescent="0.25">
      <c r="A171" s="1425"/>
      <c r="B171" s="534" t="s">
        <v>1107</v>
      </c>
      <c r="C171" s="535" t="s">
        <v>458</v>
      </c>
      <c r="D171" s="540" t="s">
        <v>693</v>
      </c>
      <c r="E171" s="672"/>
      <c r="F171" s="672"/>
      <c r="G171" s="672"/>
      <c r="H171" s="672"/>
      <c r="I171" s="1426">
        <f>'Интерактивный прайс-лист'!$F$26*VLOOKUP($C171,last!$B$1:$C$1706,2,0)</f>
        <v>191</v>
      </c>
      <c r="J171" s="1413"/>
      <c r="K171" s="1414"/>
      <c r="L171" s="705"/>
    </row>
    <row r="172" spans="1:13" x14ac:dyDescent="0.2">
      <c r="A172" s="705"/>
      <c r="B172" s="705"/>
      <c r="C172" s="705"/>
      <c r="D172" s="766"/>
      <c r="E172" s="705"/>
      <c r="F172" s="705"/>
      <c r="G172" s="705"/>
      <c r="H172" s="703"/>
      <c r="I172" s="705"/>
      <c r="J172" s="705"/>
      <c r="K172" s="705"/>
      <c r="L172" s="705"/>
    </row>
    <row r="173" spans="1:13" x14ac:dyDescent="0.2">
      <c r="A173" s="705"/>
      <c r="B173" s="705"/>
      <c r="C173" s="705"/>
      <c r="D173" s="766"/>
      <c r="E173" s="705"/>
      <c r="F173" s="705"/>
      <c r="G173" s="705"/>
      <c r="H173" s="703"/>
      <c r="I173" s="705"/>
      <c r="J173" s="705"/>
      <c r="K173" s="705"/>
      <c r="L173" s="705"/>
    </row>
    <row r="174" spans="1:13" x14ac:dyDescent="0.2">
      <c r="A174" s="705"/>
      <c r="B174" s="705"/>
      <c r="C174" s="705"/>
      <c r="D174" s="766"/>
      <c r="E174" s="705"/>
      <c r="F174" s="705"/>
      <c r="G174" s="705"/>
      <c r="H174" s="703"/>
      <c r="I174" s="705"/>
      <c r="J174" s="705"/>
      <c r="K174" s="705"/>
      <c r="L174" s="705"/>
    </row>
    <row r="175" spans="1:13" s="49" customFormat="1" ht="13.5" thickBot="1" x14ac:dyDescent="0.25">
      <c r="A175" s="707" t="s">
        <v>951</v>
      </c>
      <c r="B175" s="707"/>
      <c r="C175" s="707"/>
      <c r="D175" s="707"/>
      <c r="E175" s="708"/>
      <c r="F175" s="708"/>
      <c r="G175" s="708"/>
      <c r="H175" s="703"/>
      <c r="I175" s="708"/>
      <c r="J175" s="708"/>
      <c r="K175" s="708"/>
      <c r="L175" s="708"/>
      <c r="M175" s="708"/>
    </row>
    <row r="176" spans="1:13" x14ac:dyDescent="0.2">
      <c r="A176" s="1435" t="s">
        <v>1033</v>
      </c>
      <c r="B176" s="1410"/>
      <c r="C176" s="726"/>
      <c r="D176" s="727"/>
      <c r="E176" s="778"/>
      <c r="F176" s="778"/>
      <c r="G176" s="778"/>
      <c r="H176" s="778"/>
      <c r="I176" s="778" t="s">
        <v>1548</v>
      </c>
      <c r="J176" s="779" t="s">
        <v>1549</v>
      </c>
      <c r="K176" s="780" t="s">
        <v>1550</v>
      </c>
      <c r="L176" s="705"/>
    </row>
    <row r="177" spans="1:12" x14ac:dyDescent="0.2">
      <c r="A177" s="1436" t="s">
        <v>714</v>
      </c>
      <c r="B177" s="1437"/>
      <c r="C177" s="775"/>
      <c r="D177" s="776"/>
      <c r="E177" s="781"/>
      <c r="F177" s="781"/>
      <c r="G177" s="781"/>
      <c r="H177" s="781"/>
      <c r="I177" s="788" t="s">
        <v>1554</v>
      </c>
      <c r="J177" s="789" t="s">
        <v>1554</v>
      </c>
      <c r="K177" s="790" t="s">
        <v>1554</v>
      </c>
      <c r="L177" s="705"/>
    </row>
    <row r="178" spans="1:12" ht="13.5" thickBot="1" x14ac:dyDescent="0.25">
      <c r="A178" s="1438" t="s">
        <v>1034</v>
      </c>
      <c r="B178" s="1412"/>
      <c r="C178" s="728"/>
      <c r="D178" s="729"/>
      <c r="E178" s="784"/>
      <c r="F178" s="784"/>
      <c r="G178" s="784"/>
      <c r="H178" s="784"/>
      <c r="I178" s="784" t="s">
        <v>303</v>
      </c>
      <c r="J178" s="785" t="s">
        <v>300</v>
      </c>
      <c r="K178" s="786" t="s">
        <v>302</v>
      </c>
      <c r="L178" s="705"/>
    </row>
    <row r="179" spans="1:12" x14ac:dyDescent="0.2">
      <c r="A179" s="1281" t="s">
        <v>689</v>
      </c>
      <c r="B179" s="1269"/>
      <c r="C179" s="74" t="s">
        <v>699</v>
      </c>
      <c r="D179" s="148" t="s">
        <v>691</v>
      </c>
      <c r="E179" s="60"/>
      <c r="F179" s="60"/>
      <c r="G179" s="60"/>
      <c r="H179" s="60"/>
      <c r="I179" s="60">
        <v>7.1</v>
      </c>
      <c r="J179" s="60">
        <v>10</v>
      </c>
      <c r="K179" s="61">
        <v>12.5</v>
      </c>
      <c r="L179" s="705"/>
    </row>
    <row r="180" spans="1:12" x14ac:dyDescent="0.2">
      <c r="A180" s="1262" t="s">
        <v>700</v>
      </c>
      <c r="B180" s="1263"/>
      <c r="C180" s="67" t="s">
        <v>699</v>
      </c>
      <c r="D180" s="149" t="s">
        <v>691</v>
      </c>
      <c r="E180" s="64"/>
      <c r="F180" s="64"/>
      <c r="G180" s="64"/>
      <c r="H180" s="64"/>
      <c r="I180" s="64" t="s">
        <v>701</v>
      </c>
      <c r="J180" s="64" t="s">
        <v>701</v>
      </c>
      <c r="K180" s="65" t="s">
        <v>701</v>
      </c>
      <c r="L180" s="705"/>
    </row>
    <row r="181" spans="1:12" x14ac:dyDescent="0.2">
      <c r="A181" s="1262" t="s">
        <v>702</v>
      </c>
      <c r="B181" s="1263"/>
      <c r="C181" s="1263"/>
      <c r="D181" s="149" t="s">
        <v>693</v>
      </c>
      <c r="E181" s="75"/>
      <c r="F181" s="75"/>
      <c r="G181" s="75"/>
      <c r="H181" s="75"/>
      <c r="I181" s="75">
        <f>'Интерактивный прайс-лист'!$F$26*VLOOKUP(I176,last!$B$1:$C$1706,2,0)</f>
        <v>1760</v>
      </c>
      <c r="J181" s="75">
        <f>'Интерактивный прайс-лист'!$F$26*VLOOKUP(J176,last!$B$1:$C$1706,2,0)</f>
        <v>2007</v>
      </c>
      <c r="K181" s="76">
        <f>'Интерактивный прайс-лист'!$F$26*VLOOKUP(K176,last!$B$1:$C$1706,2,0)</f>
        <v>2262</v>
      </c>
      <c r="L181" s="705"/>
    </row>
    <row r="182" spans="1:12" x14ac:dyDescent="0.2">
      <c r="A182" s="1262" t="s">
        <v>716</v>
      </c>
      <c r="B182" s="1263"/>
      <c r="C182" s="956" t="s">
        <v>1556</v>
      </c>
      <c r="D182" s="149" t="s">
        <v>693</v>
      </c>
      <c r="E182" s="75"/>
      <c r="F182" s="75"/>
      <c r="G182" s="75"/>
      <c r="H182" s="75"/>
      <c r="I182" s="75">
        <f>'Интерактивный прайс-лист'!$F$26*VLOOKUP(I177,last!$B$1:$C$1706,2,0)</f>
        <v>1177</v>
      </c>
      <c r="J182" s="75">
        <f>'Интерактивный прайс-лист'!$F$26*VLOOKUP(J177,last!$B$1:$C$1706,2,0)</f>
        <v>1177</v>
      </c>
      <c r="K182" s="76">
        <f>'Интерактивный прайс-лист'!$F$26*VLOOKUP(K177,last!$B$1:$C$1706,2,0)</f>
        <v>1177</v>
      </c>
      <c r="L182" s="705"/>
    </row>
    <row r="183" spans="1:12" x14ac:dyDescent="0.2">
      <c r="A183" s="1262" t="s">
        <v>703</v>
      </c>
      <c r="B183" s="1263"/>
      <c r="C183" s="1263"/>
      <c r="D183" s="149" t="s">
        <v>693</v>
      </c>
      <c r="E183" s="75"/>
      <c r="F183" s="75"/>
      <c r="G183" s="75"/>
      <c r="H183" s="75"/>
      <c r="I183" s="75">
        <f>'Интерактивный прайс-лист'!$F$26*VLOOKUP(I178,last!$B$1:$C$3065,2,0)</f>
        <v>2154</v>
      </c>
      <c r="J183" s="75">
        <f>'Интерактивный прайс-лист'!$F$26*VLOOKUP(J178,last!$B$1:$C$3065,2,0)</f>
        <v>2543</v>
      </c>
      <c r="K183" s="76">
        <f>'Интерактивный прайс-лист'!$F$26*VLOOKUP(K178,last!$B$1:$C$3065,2,0)</f>
        <v>2837</v>
      </c>
      <c r="L183" s="705"/>
    </row>
    <row r="184" spans="1:12" ht="13.5" thickBot="1" x14ac:dyDescent="0.25">
      <c r="A184" s="1420" t="s">
        <v>715</v>
      </c>
      <c r="B184" s="1421"/>
      <c r="C184" s="1421"/>
      <c r="D184" s="135" t="s">
        <v>693</v>
      </c>
      <c r="E184" s="77"/>
      <c r="F184" s="77"/>
      <c r="G184" s="77"/>
      <c r="H184" s="77"/>
      <c r="I184" s="77">
        <f>SUM(I181:I183)</f>
        <v>5091</v>
      </c>
      <c r="J184" s="77">
        <f>SUM(J181:J183)</f>
        <v>5727</v>
      </c>
      <c r="K184" s="78">
        <f>SUM(K181:K183)</f>
        <v>6276</v>
      </c>
      <c r="L184" s="705"/>
    </row>
    <row r="185" spans="1:12" x14ac:dyDescent="0.2">
      <c r="A185" s="705"/>
      <c r="B185" s="705"/>
      <c r="C185" s="705"/>
      <c r="D185" s="766"/>
      <c r="E185" s="703"/>
      <c r="F185" s="703"/>
      <c r="G185" s="703"/>
      <c r="H185" s="705"/>
      <c r="I185" s="705"/>
      <c r="J185" s="705"/>
      <c r="K185" s="705"/>
      <c r="L185" s="705"/>
    </row>
    <row r="186" spans="1:12" ht="13.5" thickBot="1" x14ac:dyDescent="0.25">
      <c r="A186" s="1373" t="s">
        <v>1087</v>
      </c>
      <c r="B186" s="1373"/>
      <c r="C186" s="1373"/>
      <c r="D186" s="1373"/>
      <c r="E186" s="718"/>
      <c r="F186" s="718"/>
      <c r="G186" s="718"/>
      <c r="H186" s="718"/>
      <c r="I186" s="718"/>
      <c r="J186" s="718"/>
      <c r="K186" s="718"/>
      <c r="L186" s="705"/>
    </row>
    <row r="187" spans="1:12" ht="26.25" hidden="1" customHeight="1" x14ac:dyDescent="0.2">
      <c r="A187" s="1434" t="s">
        <v>1615</v>
      </c>
      <c r="B187" s="1423"/>
      <c r="C187" s="1022" t="s">
        <v>1614</v>
      </c>
      <c r="D187" s="363" t="s">
        <v>693</v>
      </c>
      <c r="E187" s="688"/>
      <c r="F187" s="1082"/>
      <c r="G187" s="1082"/>
      <c r="H187" s="1082"/>
      <c r="I187" s="1290" t="e">
        <f>'Интерактивный прайс-лист'!$F$26*VLOOKUP($C187,last!$B$1:$C$1706,2,0)</f>
        <v>#N/A</v>
      </c>
      <c r="J187" s="1386"/>
      <c r="K187" s="1291"/>
      <c r="L187" s="705"/>
    </row>
    <row r="188" spans="1:12" ht="26.25" customHeight="1" x14ac:dyDescent="0.2">
      <c r="A188" s="1439" t="s">
        <v>1615</v>
      </c>
      <c r="B188" s="1428"/>
      <c r="C188" s="1208" t="s">
        <v>1614</v>
      </c>
      <c r="D188" s="79" t="s">
        <v>693</v>
      </c>
      <c r="E188" s="1197"/>
      <c r="F188" s="1198"/>
      <c r="G188" s="1198"/>
      <c r="H188" s="1198"/>
      <c r="I188" s="1429" t="s">
        <v>1703</v>
      </c>
      <c r="J188" s="1388"/>
      <c r="K188" s="1389"/>
      <c r="L188" s="705"/>
    </row>
    <row r="189" spans="1:12" x14ac:dyDescent="0.2">
      <c r="A189" s="1424" t="s">
        <v>726</v>
      </c>
      <c r="B189" s="948" t="s">
        <v>706</v>
      </c>
      <c r="C189" s="1003" t="s">
        <v>139</v>
      </c>
      <c r="D189" s="148" t="s">
        <v>693</v>
      </c>
      <c r="E189" s="1023"/>
      <c r="F189" s="1023"/>
      <c r="G189" s="1023"/>
      <c r="H189" s="1083"/>
      <c r="I189" s="1388">
        <f>'Интерактивный прайс-лист'!$F$26*VLOOKUP($C189,last!$B$1:$C$1706,2,0)</f>
        <v>94</v>
      </c>
      <c r="J189" s="1388"/>
      <c r="K189" s="1389"/>
      <c r="L189" s="705"/>
    </row>
    <row r="190" spans="1:12" x14ac:dyDescent="0.2">
      <c r="A190" s="1424"/>
      <c r="B190" s="62" t="s">
        <v>706</v>
      </c>
      <c r="C190" s="139" t="s">
        <v>1524</v>
      </c>
      <c r="D190" s="88" t="s">
        <v>693</v>
      </c>
      <c r="E190" s="670"/>
      <c r="F190" s="670"/>
      <c r="G190" s="670"/>
      <c r="H190" s="164"/>
      <c r="I190" s="1395">
        <f>'Интерактивный прайс-лист'!$F$26*VLOOKUP($C190,last!$B$1:$C$1706,2,0)</f>
        <v>267</v>
      </c>
      <c r="J190" s="1395"/>
      <c r="K190" s="1293"/>
      <c r="L190" s="705"/>
    </row>
    <row r="191" spans="1:12" ht="13.5" thickBot="1" x14ac:dyDescent="0.25">
      <c r="A191" s="1425"/>
      <c r="B191" s="534" t="s">
        <v>1107</v>
      </c>
      <c r="C191" s="535" t="s">
        <v>458</v>
      </c>
      <c r="D191" s="540" t="s">
        <v>693</v>
      </c>
      <c r="E191" s="672"/>
      <c r="F191" s="672"/>
      <c r="G191" s="672"/>
      <c r="H191" s="155"/>
      <c r="I191" s="1413">
        <f>'Интерактивный прайс-лист'!$F$26*VLOOKUP($C191,last!$B$1:$C$1706,2,0)</f>
        <v>191</v>
      </c>
      <c r="J191" s="1413"/>
      <c r="K191" s="1414"/>
      <c r="L191" s="705"/>
    </row>
    <row r="192" spans="1:12" x14ac:dyDescent="0.2">
      <c r="A192" s="705"/>
      <c r="B192" s="705"/>
      <c r="C192" s="705"/>
      <c r="D192" s="766"/>
      <c r="E192" s="705"/>
      <c r="F192" s="705"/>
      <c r="G192" s="705"/>
      <c r="H192" s="703"/>
      <c r="I192" s="705"/>
      <c r="J192" s="705"/>
      <c r="K192" s="705"/>
      <c r="L192" s="705"/>
    </row>
    <row r="193" spans="1:12" x14ac:dyDescent="0.2">
      <c r="A193" s="705"/>
      <c r="B193" s="705"/>
      <c r="C193" s="705"/>
      <c r="D193" s="766"/>
      <c r="E193" s="705"/>
      <c r="F193" s="705"/>
      <c r="G193" s="705"/>
      <c r="H193" s="703"/>
      <c r="I193" s="705"/>
      <c r="J193" s="705"/>
      <c r="K193" s="705"/>
      <c r="L193" s="705"/>
    </row>
    <row r="194" spans="1:12" ht="13.5" thickBot="1" x14ac:dyDescent="0.25">
      <c r="A194" s="707" t="s">
        <v>951</v>
      </c>
      <c r="B194" s="707"/>
      <c r="C194" s="707"/>
      <c r="D194" s="707" t="s">
        <v>950</v>
      </c>
      <c r="E194" s="708"/>
      <c r="F194" s="708"/>
      <c r="G194" s="708"/>
      <c r="H194" s="708"/>
      <c r="I194" s="708"/>
      <c r="J194" s="708"/>
      <c r="K194" s="708"/>
      <c r="L194" s="708"/>
    </row>
    <row r="195" spans="1:12" x14ac:dyDescent="0.2">
      <c r="A195" s="1430" t="s">
        <v>1033</v>
      </c>
      <c r="B195" s="1278"/>
      <c r="C195" s="50"/>
      <c r="D195" s="51"/>
      <c r="E195" s="52"/>
      <c r="F195" s="52"/>
      <c r="G195" s="52"/>
      <c r="H195" s="52"/>
      <c r="I195" s="166" t="s">
        <v>1548</v>
      </c>
      <c r="J195" s="166" t="s">
        <v>1549</v>
      </c>
      <c r="K195" s="166" t="s">
        <v>1550</v>
      </c>
      <c r="L195" s="167" t="s">
        <v>1551</v>
      </c>
    </row>
    <row r="196" spans="1:12" x14ac:dyDescent="0.2">
      <c r="A196" s="1431" t="s">
        <v>714</v>
      </c>
      <c r="B196" s="1432"/>
      <c r="C196" s="156"/>
      <c r="D196" s="157"/>
      <c r="E196" s="128"/>
      <c r="F196" s="128"/>
      <c r="G196" s="128"/>
      <c r="H196" s="128"/>
      <c r="I196" s="128" t="s">
        <v>1552</v>
      </c>
      <c r="J196" s="128" t="s">
        <v>1552</v>
      </c>
      <c r="K196" s="128" t="s">
        <v>1552</v>
      </c>
      <c r="L196" s="129" t="s">
        <v>1552</v>
      </c>
    </row>
    <row r="197" spans="1:12" ht="13.5" thickBot="1" x14ac:dyDescent="0.25">
      <c r="A197" s="1433" t="s">
        <v>1034</v>
      </c>
      <c r="B197" s="1280"/>
      <c r="C197" s="54"/>
      <c r="D197" s="55"/>
      <c r="E197" s="56"/>
      <c r="F197" s="56"/>
      <c r="G197" s="56"/>
      <c r="H197" s="56"/>
      <c r="I197" s="421" t="s">
        <v>1517</v>
      </c>
      <c r="J197" s="56" t="s">
        <v>1518</v>
      </c>
      <c r="K197" s="56" t="s">
        <v>1532</v>
      </c>
      <c r="L197" s="57" t="s">
        <v>1533</v>
      </c>
    </row>
    <row r="198" spans="1:12" x14ac:dyDescent="0.2">
      <c r="A198" s="1281" t="s">
        <v>689</v>
      </c>
      <c r="B198" s="1269"/>
      <c r="C198" s="74" t="s">
        <v>699</v>
      </c>
      <c r="D198" s="148" t="s">
        <v>691</v>
      </c>
      <c r="E198" s="60"/>
      <c r="F198" s="60"/>
      <c r="G198" s="60"/>
      <c r="H198" s="60"/>
      <c r="I198" s="103">
        <v>6.8</v>
      </c>
      <c r="J198" s="103">
        <v>9.5</v>
      </c>
      <c r="K198" s="103">
        <v>12</v>
      </c>
      <c r="L198" s="104">
        <v>13.4</v>
      </c>
    </row>
    <row r="199" spans="1:12" x14ac:dyDescent="0.2">
      <c r="A199" s="1262" t="s">
        <v>700</v>
      </c>
      <c r="B199" s="1263"/>
      <c r="C199" s="67" t="s">
        <v>699</v>
      </c>
      <c r="D199" s="149" t="s">
        <v>691</v>
      </c>
      <c r="E199" s="64"/>
      <c r="F199" s="64"/>
      <c r="G199" s="64"/>
      <c r="H199" s="64"/>
      <c r="I199" s="105">
        <v>7.5</v>
      </c>
      <c r="J199" s="105">
        <v>10.8</v>
      </c>
      <c r="K199" s="105">
        <v>13.5</v>
      </c>
      <c r="L199" s="106">
        <v>15.5</v>
      </c>
    </row>
    <row r="200" spans="1:12" x14ac:dyDescent="0.2">
      <c r="A200" s="1262" t="s">
        <v>702</v>
      </c>
      <c r="B200" s="1263"/>
      <c r="C200" s="1263"/>
      <c r="D200" s="149" t="s">
        <v>693</v>
      </c>
      <c r="E200" s="75"/>
      <c r="F200" s="75"/>
      <c r="G200" s="75"/>
      <c r="H200" s="75"/>
      <c r="I200" s="75">
        <f>'Интерактивный прайс-лист'!$F$26*VLOOKUP(I195,last!$B$1:$C$2090,2,0)</f>
        <v>1760</v>
      </c>
      <c r="J200" s="75">
        <f>'Интерактивный прайс-лист'!$F$26*VLOOKUP(J195,last!$B$1:$C$2090,2,0)</f>
        <v>2007</v>
      </c>
      <c r="K200" s="75">
        <f>'Интерактивный прайс-лист'!$F$26*VLOOKUP(K195,last!$B$1:$C$2090,2,0)</f>
        <v>2262</v>
      </c>
      <c r="L200" s="76">
        <f>'Интерактивный прайс-лист'!$F$26*VLOOKUP(L195,last!$B$1:$C$2090,2,0)</f>
        <v>2703</v>
      </c>
    </row>
    <row r="201" spans="1:12" x14ac:dyDescent="0.2">
      <c r="A201" s="1262" t="s">
        <v>716</v>
      </c>
      <c r="B201" s="1263"/>
      <c r="C201" s="139" t="s">
        <v>1552</v>
      </c>
      <c r="D201" s="149" t="s">
        <v>693</v>
      </c>
      <c r="E201" s="75"/>
      <c r="F201" s="75"/>
      <c r="G201" s="75"/>
      <c r="H201" s="75"/>
      <c r="I201" s="75">
        <f>'Интерактивный прайс-лист'!$F$26*VLOOKUP(I196,last!$B$1:$C$2090,2,0)</f>
        <v>494</v>
      </c>
      <c r="J201" s="75">
        <f>'Интерактивный прайс-лист'!$F$26*VLOOKUP(J196,last!$B$1:$C$2090,2,0)</f>
        <v>494</v>
      </c>
      <c r="K201" s="75">
        <f>'Интерактивный прайс-лист'!$F$26*VLOOKUP(K196,last!$B$1:$C$2090,2,0)</f>
        <v>494</v>
      </c>
      <c r="L201" s="76">
        <f>'Интерактивный прайс-лист'!$F$26*VLOOKUP(L196,last!$B$1:$C$2090,2,0)</f>
        <v>494</v>
      </c>
    </row>
    <row r="202" spans="1:12" x14ac:dyDescent="0.2">
      <c r="A202" s="1262" t="s">
        <v>703</v>
      </c>
      <c r="B202" s="1263"/>
      <c r="C202" s="1263"/>
      <c r="D202" s="149" t="s">
        <v>693</v>
      </c>
      <c r="E202" s="75"/>
      <c r="F202" s="75"/>
      <c r="G202" s="75"/>
      <c r="H202" s="75"/>
      <c r="I202" s="75">
        <f>'Интерактивный прайс-лист'!$F$26*VLOOKUP(I197,last!$B$1:$C$2090,2,0)</f>
        <v>3891</v>
      </c>
      <c r="J202" s="75">
        <f>'Интерактивный прайс-лист'!$F$26*VLOOKUP(J197,last!$B$1:$C$2090,2,0)</f>
        <v>4443</v>
      </c>
      <c r="K202" s="75">
        <f>'Интерактивный прайс-лист'!$F$26*VLOOKUP(K197,last!$B$1:$C$2090,2,0)</f>
        <v>5001</v>
      </c>
      <c r="L202" s="76">
        <f>'Интерактивный прайс-лист'!$F$26*VLOOKUP(L197,last!$B$1:$C$2090,2,0)</f>
        <v>5605</v>
      </c>
    </row>
    <row r="203" spans="1:12" ht="13.5" thickBot="1" x14ac:dyDescent="0.25">
      <c r="A203" s="1420" t="s">
        <v>715</v>
      </c>
      <c r="B203" s="1421"/>
      <c r="C203" s="1421"/>
      <c r="D203" s="135" t="s">
        <v>693</v>
      </c>
      <c r="E203" s="77"/>
      <c r="F203" s="77"/>
      <c r="G203" s="77"/>
      <c r="H203" s="77"/>
      <c r="I203" s="77">
        <f>SUM(I200:I202)</f>
        <v>6145</v>
      </c>
      <c r="J203" s="77">
        <f>SUM(J200:J202)</f>
        <v>6944</v>
      </c>
      <c r="K203" s="77">
        <f>SUM(K200:K202)</f>
        <v>7757</v>
      </c>
      <c r="L203" s="78">
        <f>SUM(L200:L202)</f>
        <v>8802</v>
      </c>
    </row>
    <row r="204" spans="1:12" x14ac:dyDescent="0.2">
      <c r="A204" s="705"/>
      <c r="B204" s="705"/>
      <c r="C204" s="705"/>
      <c r="D204" s="766"/>
      <c r="E204" s="705"/>
      <c r="F204" s="705"/>
      <c r="G204" s="705"/>
      <c r="H204" s="705"/>
      <c r="I204" s="705"/>
      <c r="J204" s="705"/>
      <c r="K204" s="705"/>
      <c r="L204" s="705"/>
    </row>
    <row r="205" spans="1:12" ht="13.5" thickBot="1" x14ac:dyDescent="0.25">
      <c r="A205" s="1373" t="s">
        <v>1087</v>
      </c>
      <c r="B205" s="1373"/>
      <c r="C205" s="1373"/>
      <c r="D205" s="1373"/>
      <c r="E205" s="718"/>
      <c r="F205" s="718"/>
      <c r="G205" s="718"/>
      <c r="H205" s="718"/>
      <c r="I205" s="718"/>
      <c r="J205" s="718"/>
      <c r="K205" s="718"/>
      <c r="L205" s="718"/>
    </row>
    <row r="206" spans="1:12" ht="26.25" hidden="1" customHeight="1" x14ac:dyDescent="0.2">
      <c r="A206" s="1422" t="s">
        <v>1615</v>
      </c>
      <c r="B206" s="1423"/>
      <c r="C206" s="1195" t="s">
        <v>1614</v>
      </c>
      <c r="D206" s="363" t="s">
        <v>693</v>
      </c>
      <c r="E206" s="688"/>
      <c r="F206" s="1082"/>
      <c r="G206" s="1082"/>
      <c r="H206" s="1082"/>
      <c r="I206" s="1290" t="e">
        <f>'Интерактивный прайс-лист'!$F$26*VLOOKUP($C206,last!$B$1:$C$1706,2,0)</f>
        <v>#N/A</v>
      </c>
      <c r="J206" s="1386"/>
      <c r="K206" s="1386"/>
      <c r="L206" s="1291"/>
    </row>
    <row r="207" spans="1:12" ht="26.25" customHeight="1" x14ac:dyDescent="0.2">
      <c r="A207" s="1427" t="s">
        <v>1615</v>
      </c>
      <c r="B207" s="1428"/>
      <c r="C207" s="1194" t="s">
        <v>1614</v>
      </c>
      <c r="D207" s="79" t="s">
        <v>693</v>
      </c>
      <c r="E207" s="1197"/>
      <c r="F207" s="1198"/>
      <c r="G207" s="1198"/>
      <c r="H207" s="1198"/>
      <c r="I207" s="1429" t="s">
        <v>1703</v>
      </c>
      <c r="J207" s="1388"/>
      <c r="K207" s="1388"/>
      <c r="L207" s="1389"/>
    </row>
    <row r="208" spans="1:12" x14ac:dyDescent="0.2">
      <c r="A208" s="1424" t="s">
        <v>726</v>
      </c>
      <c r="B208" s="1122" t="s">
        <v>706</v>
      </c>
      <c r="C208" s="1145" t="s">
        <v>139</v>
      </c>
      <c r="D208" s="148" t="s">
        <v>693</v>
      </c>
      <c r="E208" s="1128"/>
      <c r="F208" s="1128"/>
      <c r="G208" s="1128"/>
      <c r="H208" s="1083"/>
      <c r="I208" s="1388">
        <f>'Интерактивный прайс-лист'!$F$26*VLOOKUP($C208,last!$B$1:$C$1706,2,0)</f>
        <v>94</v>
      </c>
      <c r="J208" s="1388"/>
      <c r="K208" s="1388"/>
      <c r="L208" s="1389"/>
    </row>
    <row r="209" spans="1:12" x14ac:dyDescent="0.2">
      <c r="A209" s="1424"/>
      <c r="B209" s="62" t="s">
        <v>706</v>
      </c>
      <c r="C209" s="1125" t="s">
        <v>1524</v>
      </c>
      <c r="D209" s="88" t="s">
        <v>693</v>
      </c>
      <c r="E209" s="1126"/>
      <c r="F209" s="1126"/>
      <c r="G209" s="1126"/>
      <c r="H209" s="164"/>
      <c r="I209" s="1395">
        <f>'Интерактивный прайс-лист'!$F$26*VLOOKUP($C209,last!$B$1:$C$1706,2,0)</f>
        <v>267</v>
      </c>
      <c r="J209" s="1395"/>
      <c r="K209" s="1395"/>
      <c r="L209" s="1293"/>
    </row>
    <row r="210" spans="1:12" ht="13.5" thickBot="1" x14ac:dyDescent="0.25">
      <c r="A210" s="1425"/>
      <c r="B210" s="113" t="s">
        <v>708</v>
      </c>
      <c r="C210" s="165" t="s">
        <v>1777</v>
      </c>
      <c r="D210" s="135" t="s">
        <v>693</v>
      </c>
      <c r="E210" s="787"/>
      <c r="F210" s="787"/>
      <c r="G210" s="787"/>
      <c r="H210" s="791"/>
      <c r="I210" s="1413">
        <f>'Интерактивный прайс-лист'!$F$26*VLOOKUP($C210,last!$B$1:$C$1706,2,0)</f>
        <v>191</v>
      </c>
      <c r="J210" s="1413"/>
      <c r="K210" s="1413"/>
      <c r="L210" s="1414"/>
    </row>
    <row r="211" spans="1:12" x14ac:dyDescent="0.2">
      <c r="A211" s="705"/>
      <c r="B211" s="705"/>
      <c r="C211" s="705"/>
      <c r="D211" s="766"/>
      <c r="E211" s="705"/>
      <c r="F211" s="705"/>
      <c r="G211" s="705"/>
      <c r="H211" s="705"/>
      <c r="I211" s="705"/>
      <c r="J211" s="705"/>
      <c r="K211" s="705"/>
      <c r="L211" s="705"/>
    </row>
    <row r="212" spans="1:12" x14ac:dyDescent="0.2">
      <c r="A212" s="705"/>
      <c r="B212" s="705"/>
      <c r="C212" s="705"/>
      <c r="D212" s="766"/>
      <c r="E212" s="705"/>
      <c r="F212" s="705"/>
      <c r="G212" s="705"/>
      <c r="H212" s="705"/>
      <c r="I212" s="705"/>
      <c r="J212" s="705"/>
      <c r="K212" s="705"/>
      <c r="L212" s="705"/>
    </row>
    <row r="213" spans="1:12" ht="13.5" thickBot="1" x14ac:dyDescent="0.25">
      <c r="A213" s="707" t="s">
        <v>951</v>
      </c>
      <c r="B213" s="707"/>
      <c r="C213" s="707"/>
      <c r="D213" s="707" t="s">
        <v>950</v>
      </c>
      <c r="E213" s="708"/>
      <c r="F213" s="708"/>
      <c r="G213" s="708"/>
      <c r="H213" s="708"/>
      <c r="I213" s="708"/>
      <c r="J213" s="708"/>
      <c r="K213" s="708"/>
      <c r="L213" s="708"/>
    </row>
    <row r="214" spans="1:12" x14ac:dyDescent="0.2">
      <c r="A214" s="1430" t="s">
        <v>1033</v>
      </c>
      <c r="B214" s="1278"/>
      <c r="C214" s="50"/>
      <c r="D214" s="51"/>
      <c r="E214" s="52"/>
      <c r="F214" s="52"/>
      <c r="G214" s="52"/>
      <c r="H214" s="52"/>
      <c r="I214" s="166" t="s">
        <v>1548</v>
      </c>
      <c r="J214" s="166" t="s">
        <v>1549</v>
      </c>
      <c r="K214" s="166" t="s">
        <v>1550</v>
      </c>
      <c r="L214" s="167" t="s">
        <v>1551</v>
      </c>
    </row>
    <row r="215" spans="1:12" x14ac:dyDescent="0.2">
      <c r="A215" s="1431" t="s">
        <v>714</v>
      </c>
      <c r="B215" s="1432"/>
      <c r="C215" s="156"/>
      <c r="D215" s="157"/>
      <c r="E215" s="128"/>
      <c r="F215" s="128"/>
      <c r="G215" s="128"/>
      <c r="H215" s="128"/>
      <c r="I215" s="677" t="s">
        <v>1553</v>
      </c>
      <c r="J215" s="677" t="s">
        <v>1553</v>
      </c>
      <c r="K215" s="677" t="s">
        <v>1553</v>
      </c>
      <c r="L215" s="777" t="s">
        <v>1553</v>
      </c>
    </row>
    <row r="216" spans="1:12" ht="13.5" thickBot="1" x14ac:dyDescent="0.25">
      <c r="A216" s="1433" t="s">
        <v>1034</v>
      </c>
      <c r="B216" s="1280"/>
      <c r="C216" s="54"/>
      <c r="D216" s="55"/>
      <c r="E216" s="56"/>
      <c r="F216" s="56"/>
      <c r="G216" s="56"/>
      <c r="H216" s="56"/>
      <c r="I216" s="421" t="s">
        <v>1517</v>
      </c>
      <c r="J216" s="56" t="s">
        <v>1518</v>
      </c>
      <c r="K216" s="56" t="s">
        <v>1532</v>
      </c>
      <c r="L216" s="57" t="s">
        <v>1533</v>
      </c>
    </row>
    <row r="217" spans="1:12" x14ac:dyDescent="0.2">
      <c r="A217" s="1281" t="s">
        <v>689</v>
      </c>
      <c r="B217" s="1269"/>
      <c r="C217" s="74" t="s">
        <v>699</v>
      </c>
      <c r="D217" s="148" t="s">
        <v>691</v>
      </c>
      <c r="E217" s="60"/>
      <c r="F217" s="60"/>
      <c r="G217" s="60"/>
      <c r="H217" s="60"/>
      <c r="I217" s="103">
        <v>6.8</v>
      </c>
      <c r="J217" s="103">
        <v>9.5</v>
      </c>
      <c r="K217" s="103">
        <v>12</v>
      </c>
      <c r="L217" s="104">
        <v>13.4</v>
      </c>
    </row>
    <row r="218" spans="1:12" x14ac:dyDescent="0.2">
      <c r="A218" s="1262" t="s">
        <v>700</v>
      </c>
      <c r="B218" s="1263"/>
      <c r="C218" s="67" t="s">
        <v>699</v>
      </c>
      <c r="D218" s="149" t="s">
        <v>691</v>
      </c>
      <c r="E218" s="64"/>
      <c r="F218" s="64"/>
      <c r="G218" s="64"/>
      <c r="H218" s="64"/>
      <c r="I218" s="105">
        <v>7.5</v>
      </c>
      <c r="J218" s="105">
        <v>10.8</v>
      </c>
      <c r="K218" s="105">
        <v>13.5</v>
      </c>
      <c r="L218" s="106">
        <v>15.5</v>
      </c>
    </row>
    <row r="219" spans="1:12" x14ac:dyDescent="0.2">
      <c r="A219" s="1262" t="s">
        <v>702</v>
      </c>
      <c r="B219" s="1263"/>
      <c r="C219" s="1263"/>
      <c r="D219" s="149" t="s">
        <v>693</v>
      </c>
      <c r="E219" s="75"/>
      <c r="F219" s="75"/>
      <c r="G219" s="75"/>
      <c r="H219" s="75"/>
      <c r="I219" s="75">
        <f>'Интерактивный прайс-лист'!$F$26*VLOOKUP(I214,last!$B$1:$C$2090,2,0)</f>
        <v>1760</v>
      </c>
      <c r="J219" s="75">
        <f>'Интерактивный прайс-лист'!$F$26*VLOOKUP(J214,last!$B$1:$C$2090,2,0)</f>
        <v>2007</v>
      </c>
      <c r="K219" s="75">
        <f>'Интерактивный прайс-лист'!$F$26*VLOOKUP(K214,last!$B$1:$C$2090,2,0)</f>
        <v>2262</v>
      </c>
      <c r="L219" s="76">
        <f>'Интерактивный прайс-лист'!$F$26*VLOOKUP(L214,last!$B$1:$C$2090,2,0)</f>
        <v>2703</v>
      </c>
    </row>
    <row r="220" spans="1:12" x14ac:dyDescent="0.2">
      <c r="A220" s="1262" t="s">
        <v>716</v>
      </c>
      <c r="B220" s="1263"/>
      <c r="C220" s="956" t="s">
        <v>1555</v>
      </c>
      <c r="D220" s="149" t="s">
        <v>693</v>
      </c>
      <c r="E220" s="75"/>
      <c r="F220" s="75"/>
      <c r="G220" s="75"/>
      <c r="H220" s="75"/>
      <c r="I220" s="75">
        <f>'Интерактивный прайс-лист'!$F$26*VLOOKUP(I215,last!$B$1:$C$2090,2,0)</f>
        <v>539</v>
      </c>
      <c r="J220" s="75">
        <f>'Интерактивный прайс-лист'!$F$26*VLOOKUP(J215,last!$B$1:$C$2090,2,0)</f>
        <v>539</v>
      </c>
      <c r="K220" s="75">
        <f>'Интерактивный прайс-лист'!$F$26*VLOOKUP(K215,last!$B$1:$C$2090,2,0)</f>
        <v>539</v>
      </c>
      <c r="L220" s="76">
        <f>'Интерактивный прайс-лист'!$F$26*VLOOKUP(L215,last!$B$1:$C$2090,2,0)</f>
        <v>539</v>
      </c>
    </row>
    <row r="221" spans="1:12" x14ac:dyDescent="0.2">
      <c r="A221" s="1262" t="s">
        <v>703</v>
      </c>
      <c r="B221" s="1263"/>
      <c r="C221" s="1263"/>
      <c r="D221" s="149" t="s">
        <v>693</v>
      </c>
      <c r="E221" s="75"/>
      <c r="F221" s="75"/>
      <c r="G221" s="75"/>
      <c r="H221" s="75"/>
      <c r="I221" s="75">
        <f>'Интерактивный прайс-лист'!$F$26*VLOOKUP(I216,last!$B$1:$C$2090,2,0)</f>
        <v>3891</v>
      </c>
      <c r="J221" s="75">
        <f>'Интерактивный прайс-лист'!$F$26*VLOOKUP(J216,last!$B$1:$C$2090,2,0)</f>
        <v>4443</v>
      </c>
      <c r="K221" s="75">
        <f>'Интерактивный прайс-лист'!$F$26*VLOOKUP(K216,last!$B$1:$C$2090,2,0)</f>
        <v>5001</v>
      </c>
      <c r="L221" s="76">
        <f>'Интерактивный прайс-лист'!$F$26*VLOOKUP(L216,last!$B$1:$C$2090,2,0)</f>
        <v>5605</v>
      </c>
    </row>
    <row r="222" spans="1:12" ht="13.5" thickBot="1" x14ac:dyDescent="0.25">
      <c r="A222" s="1420" t="s">
        <v>715</v>
      </c>
      <c r="B222" s="1421"/>
      <c r="C222" s="1421"/>
      <c r="D222" s="135" t="s">
        <v>693</v>
      </c>
      <c r="E222" s="77"/>
      <c r="F222" s="77"/>
      <c r="G222" s="77"/>
      <c r="H222" s="77"/>
      <c r="I222" s="77">
        <f>SUM(I219:I221)</f>
        <v>6190</v>
      </c>
      <c r="J222" s="77">
        <f>SUM(J219:J221)</f>
        <v>6989</v>
      </c>
      <c r="K222" s="77">
        <f>SUM(K219:K221)</f>
        <v>7802</v>
      </c>
      <c r="L222" s="78">
        <f>SUM(L219:L221)</f>
        <v>8847</v>
      </c>
    </row>
    <row r="223" spans="1:12" x14ac:dyDescent="0.2">
      <c r="A223" s="705"/>
      <c r="B223" s="705"/>
      <c r="C223" s="705"/>
      <c r="D223" s="766"/>
      <c r="E223" s="705"/>
      <c r="F223" s="705"/>
      <c r="G223" s="705"/>
      <c r="H223" s="705"/>
      <c r="I223" s="705"/>
      <c r="J223" s="705"/>
      <c r="K223" s="705"/>
      <c r="L223" s="705"/>
    </row>
    <row r="224" spans="1:12" ht="13.5" thickBot="1" x14ac:dyDescent="0.25">
      <c r="A224" s="1373" t="s">
        <v>1087</v>
      </c>
      <c r="B224" s="1373"/>
      <c r="C224" s="1373"/>
      <c r="D224" s="1373"/>
      <c r="E224" s="718"/>
      <c r="F224" s="718"/>
      <c r="G224" s="718"/>
      <c r="H224" s="718"/>
      <c r="I224" s="718"/>
      <c r="J224" s="718"/>
      <c r="K224" s="718"/>
      <c r="L224" s="718"/>
    </row>
    <row r="225" spans="1:12" ht="26.25" hidden="1" customHeight="1" x14ac:dyDescent="0.2">
      <c r="A225" s="1422" t="s">
        <v>1615</v>
      </c>
      <c r="B225" s="1423"/>
      <c r="C225" s="1151" t="s">
        <v>1614</v>
      </c>
      <c r="D225" s="363" t="s">
        <v>693</v>
      </c>
      <c r="E225" s="688"/>
      <c r="F225" s="1082"/>
      <c r="G225" s="1082"/>
      <c r="H225" s="1082"/>
      <c r="I225" s="1290" t="e">
        <f>'Интерактивный прайс-лист'!$F$26*VLOOKUP($C225,last!$B$1:$C$1706,2,0)</f>
        <v>#N/A</v>
      </c>
      <c r="J225" s="1386"/>
      <c r="K225" s="1386"/>
      <c r="L225" s="1291"/>
    </row>
    <row r="226" spans="1:12" ht="26.25" customHeight="1" x14ac:dyDescent="0.2">
      <c r="A226" s="1427" t="s">
        <v>1615</v>
      </c>
      <c r="B226" s="1428"/>
      <c r="C226" s="1208" t="s">
        <v>1614</v>
      </c>
      <c r="D226" s="79" t="s">
        <v>693</v>
      </c>
      <c r="E226" s="1197"/>
      <c r="F226" s="1198"/>
      <c r="G226" s="1198"/>
      <c r="H226" s="1198"/>
      <c r="I226" s="1429" t="s">
        <v>1703</v>
      </c>
      <c r="J226" s="1388"/>
      <c r="K226" s="1388"/>
      <c r="L226" s="1389"/>
    </row>
    <row r="227" spans="1:12" x14ac:dyDescent="0.2">
      <c r="A227" s="1424" t="s">
        <v>726</v>
      </c>
      <c r="B227" s="1122" t="s">
        <v>706</v>
      </c>
      <c r="C227" s="1145" t="s">
        <v>139</v>
      </c>
      <c r="D227" s="148" t="s">
        <v>693</v>
      </c>
      <c r="E227" s="1128"/>
      <c r="F227" s="1128"/>
      <c r="G227" s="1128"/>
      <c r="H227" s="1083"/>
      <c r="I227" s="1388">
        <f>'Интерактивный прайс-лист'!$F$26*VLOOKUP($C227,last!$B$1:$C$1706,2,0)</f>
        <v>94</v>
      </c>
      <c r="J227" s="1388"/>
      <c r="K227" s="1388"/>
      <c r="L227" s="1389"/>
    </row>
    <row r="228" spans="1:12" x14ac:dyDescent="0.2">
      <c r="A228" s="1424"/>
      <c r="B228" s="62" t="s">
        <v>706</v>
      </c>
      <c r="C228" s="1125" t="s">
        <v>1524</v>
      </c>
      <c r="D228" s="88" t="s">
        <v>693</v>
      </c>
      <c r="E228" s="1126"/>
      <c r="F228" s="1126"/>
      <c r="G228" s="1126"/>
      <c r="H228" s="164"/>
      <c r="I228" s="1395">
        <f>'Интерактивный прайс-лист'!$F$26*VLOOKUP($C228,last!$B$1:$C$1706,2,0)</f>
        <v>267</v>
      </c>
      <c r="J228" s="1395"/>
      <c r="K228" s="1395"/>
      <c r="L228" s="1293"/>
    </row>
    <row r="229" spans="1:12" ht="13.5" thickBot="1" x14ac:dyDescent="0.25">
      <c r="A229" s="1425"/>
      <c r="B229" s="113" t="s">
        <v>708</v>
      </c>
      <c r="C229" s="165" t="s">
        <v>1777</v>
      </c>
      <c r="D229" s="135" t="s">
        <v>693</v>
      </c>
      <c r="E229" s="787"/>
      <c r="F229" s="787"/>
      <c r="G229" s="787"/>
      <c r="H229" s="791"/>
      <c r="I229" s="1413">
        <f>'Интерактивный прайс-лист'!$F$26*VLOOKUP($C229,last!$B$1:$C$1706,2,0)</f>
        <v>191</v>
      </c>
      <c r="J229" s="1413"/>
      <c r="K229" s="1413"/>
      <c r="L229" s="1414"/>
    </row>
    <row r="230" spans="1:12" x14ac:dyDescent="0.2">
      <c r="A230" s="705"/>
      <c r="B230" s="705"/>
      <c r="C230" s="705"/>
      <c r="D230" s="766"/>
      <c r="E230" s="705"/>
      <c r="F230" s="705"/>
      <c r="G230" s="705"/>
      <c r="H230" s="705"/>
      <c r="I230" s="705"/>
      <c r="J230" s="705"/>
      <c r="K230" s="705"/>
      <c r="L230" s="705"/>
    </row>
    <row r="231" spans="1:12" x14ac:dyDescent="0.2">
      <c r="A231" s="705"/>
      <c r="B231" s="705"/>
      <c r="C231" s="705"/>
      <c r="D231" s="766"/>
      <c r="E231" s="705"/>
      <c r="F231" s="705"/>
      <c r="G231" s="705"/>
      <c r="H231" s="705"/>
      <c r="I231" s="705"/>
      <c r="J231" s="705"/>
      <c r="K231" s="705"/>
      <c r="L231" s="705"/>
    </row>
    <row r="232" spans="1:12" ht="13.5" thickBot="1" x14ac:dyDescent="0.25">
      <c r="A232" s="707" t="s">
        <v>951</v>
      </c>
      <c r="B232" s="707"/>
      <c r="C232" s="707"/>
      <c r="D232" s="707" t="s">
        <v>950</v>
      </c>
      <c r="E232" s="708"/>
      <c r="F232" s="708"/>
      <c r="G232" s="708"/>
      <c r="H232" s="708"/>
      <c r="I232" s="708"/>
      <c r="J232" s="708"/>
      <c r="K232" s="708"/>
      <c r="L232" s="708"/>
    </row>
    <row r="233" spans="1:12" x14ac:dyDescent="0.2">
      <c r="A233" s="1430" t="s">
        <v>1033</v>
      </c>
      <c r="B233" s="1278"/>
      <c r="C233" s="50"/>
      <c r="D233" s="51"/>
      <c r="E233" s="52"/>
      <c r="F233" s="52"/>
      <c r="G233" s="52"/>
      <c r="H233" s="52"/>
      <c r="I233" s="166" t="s">
        <v>1548</v>
      </c>
      <c r="J233" s="166" t="s">
        <v>1549</v>
      </c>
      <c r="K233" s="166" t="s">
        <v>1550</v>
      </c>
      <c r="L233" s="167" t="s">
        <v>1551</v>
      </c>
    </row>
    <row r="234" spans="1:12" x14ac:dyDescent="0.2">
      <c r="A234" s="1431" t="s">
        <v>714</v>
      </c>
      <c r="B234" s="1432"/>
      <c r="C234" s="156"/>
      <c r="D234" s="157"/>
      <c r="E234" s="128"/>
      <c r="F234" s="128"/>
      <c r="G234" s="128"/>
      <c r="H234" s="128"/>
      <c r="I234" s="677" t="s">
        <v>1554</v>
      </c>
      <c r="J234" s="677" t="s">
        <v>1554</v>
      </c>
      <c r="K234" s="677" t="s">
        <v>1554</v>
      </c>
      <c r="L234" s="777" t="s">
        <v>1554</v>
      </c>
    </row>
    <row r="235" spans="1:12" ht="13.5" thickBot="1" x14ac:dyDescent="0.25">
      <c r="A235" s="1433" t="s">
        <v>1034</v>
      </c>
      <c r="B235" s="1280"/>
      <c r="C235" s="54"/>
      <c r="D235" s="55"/>
      <c r="E235" s="56"/>
      <c r="F235" s="56"/>
      <c r="G235" s="56"/>
      <c r="H235" s="56"/>
      <c r="I235" s="421" t="s">
        <v>1517</v>
      </c>
      <c r="J235" s="56" t="s">
        <v>1518</v>
      </c>
      <c r="K235" s="56" t="s">
        <v>1532</v>
      </c>
      <c r="L235" s="57" t="s">
        <v>1533</v>
      </c>
    </row>
    <row r="236" spans="1:12" x14ac:dyDescent="0.2">
      <c r="A236" s="1281" t="s">
        <v>689</v>
      </c>
      <c r="B236" s="1269"/>
      <c r="C236" s="74" t="s">
        <v>699</v>
      </c>
      <c r="D236" s="148" t="s">
        <v>691</v>
      </c>
      <c r="E236" s="60"/>
      <c r="F236" s="60"/>
      <c r="G236" s="60"/>
      <c r="H236" s="60"/>
      <c r="I236" s="103">
        <v>6.8</v>
      </c>
      <c r="J236" s="103">
        <v>9.5</v>
      </c>
      <c r="K236" s="103">
        <v>12</v>
      </c>
      <c r="L236" s="104">
        <v>13.4</v>
      </c>
    </row>
    <row r="237" spans="1:12" x14ac:dyDescent="0.2">
      <c r="A237" s="1262" t="s">
        <v>700</v>
      </c>
      <c r="B237" s="1263"/>
      <c r="C237" s="67" t="s">
        <v>699</v>
      </c>
      <c r="D237" s="149" t="s">
        <v>691</v>
      </c>
      <c r="E237" s="64"/>
      <c r="F237" s="64"/>
      <c r="G237" s="64"/>
      <c r="H237" s="64"/>
      <c r="I237" s="105">
        <v>7.5</v>
      </c>
      <c r="J237" s="105">
        <v>10.8</v>
      </c>
      <c r="K237" s="105">
        <v>13.5</v>
      </c>
      <c r="L237" s="106">
        <v>15.5</v>
      </c>
    </row>
    <row r="238" spans="1:12" x14ac:dyDescent="0.2">
      <c r="A238" s="1262" t="s">
        <v>702</v>
      </c>
      <c r="B238" s="1263"/>
      <c r="C238" s="1263"/>
      <c r="D238" s="149" t="s">
        <v>693</v>
      </c>
      <c r="E238" s="75"/>
      <c r="F238" s="75"/>
      <c r="G238" s="75"/>
      <c r="H238" s="75"/>
      <c r="I238" s="75">
        <f>'Интерактивный прайс-лист'!$F$26*VLOOKUP(I233,last!$B$1:$C$2090,2,0)</f>
        <v>1760</v>
      </c>
      <c r="J238" s="75">
        <f>'Интерактивный прайс-лист'!$F$26*VLOOKUP(J233,last!$B$1:$C$2090,2,0)</f>
        <v>2007</v>
      </c>
      <c r="K238" s="75">
        <f>'Интерактивный прайс-лист'!$F$26*VLOOKUP(K233,last!$B$1:$C$2090,2,0)</f>
        <v>2262</v>
      </c>
      <c r="L238" s="76">
        <f>'Интерактивный прайс-лист'!$F$26*VLOOKUP(L233,last!$B$1:$C$2090,2,0)</f>
        <v>2703</v>
      </c>
    </row>
    <row r="239" spans="1:12" x14ac:dyDescent="0.2">
      <c r="A239" s="1262" t="s">
        <v>716</v>
      </c>
      <c r="B239" s="1263"/>
      <c r="C239" s="956" t="s">
        <v>1556</v>
      </c>
      <c r="D239" s="149" t="s">
        <v>693</v>
      </c>
      <c r="E239" s="75"/>
      <c r="F239" s="75"/>
      <c r="G239" s="75"/>
      <c r="H239" s="75"/>
      <c r="I239" s="75">
        <f>'Интерактивный прайс-лист'!$F$26*VLOOKUP(I234,last!$B$1:$C$2090,2,0)</f>
        <v>1177</v>
      </c>
      <c r="J239" s="75">
        <f>'Интерактивный прайс-лист'!$F$26*VLOOKUP(J234,last!$B$1:$C$2090,2,0)</f>
        <v>1177</v>
      </c>
      <c r="K239" s="75">
        <f>'Интерактивный прайс-лист'!$F$26*VLOOKUP(K234,last!$B$1:$C$2090,2,0)</f>
        <v>1177</v>
      </c>
      <c r="L239" s="76">
        <f>'Интерактивный прайс-лист'!$F$26*VLOOKUP(L234,last!$B$1:$C$2090,2,0)</f>
        <v>1177</v>
      </c>
    </row>
    <row r="240" spans="1:12" x14ac:dyDescent="0.2">
      <c r="A240" s="1262" t="s">
        <v>703</v>
      </c>
      <c r="B240" s="1263"/>
      <c r="C240" s="1263"/>
      <c r="D240" s="149" t="s">
        <v>693</v>
      </c>
      <c r="E240" s="75"/>
      <c r="F240" s="75"/>
      <c r="G240" s="75"/>
      <c r="H240" s="75"/>
      <c r="I240" s="75">
        <f>'Интерактивный прайс-лист'!$F$26*VLOOKUP(I235,last!$B$1:$C$2090,2,0)</f>
        <v>3891</v>
      </c>
      <c r="J240" s="75">
        <f>'Интерактивный прайс-лист'!$F$26*VLOOKUP(J235,last!$B$1:$C$2090,2,0)</f>
        <v>4443</v>
      </c>
      <c r="K240" s="75">
        <f>'Интерактивный прайс-лист'!$F$26*VLOOKUP(K235,last!$B$1:$C$2090,2,0)</f>
        <v>5001</v>
      </c>
      <c r="L240" s="76">
        <f>'Интерактивный прайс-лист'!$F$26*VLOOKUP(L235,last!$B$1:$C$2090,2,0)</f>
        <v>5605</v>
      </c>
    </row>
    <row r="241" spans="1:13" ht="13.5" thickBot="1" x14ac:dyDescent="0.25">
      <c r="A241" s="1420" t="s">
        <v>715</v>
      </c>
      <c r="B241" s="1421"/>
      <c r="C241" s="1421"/>
      <c r="D241" s="135" t="s">
        <v>693</v>
      </c>
      <c r="E241" s="77"/>
      <c r="F241" s="77"/>
      <c r="G241" s="77"/>
      <c r="H241" s="77"/>
      <c r="I241" s="77">
        <f>SUM(I238:I240)</f>
        <v>6828</v>
      </c>
      <c r="J241" s="77">
        <f>SUM(J238:J240)</f>
        <v>7627</v>
      </c>
      <c r="K241" s="77">
        <f>SUM(K238:K240)</f>
        <v>8440</v>
      </c>
      <c r="L241" s="78">
        <f>SUM(L238:L240)</f>
        <v>9485</v>
      </c>
    </row>
    <row r="242" spans="1:13" x14ac:dyDescent="0.2">
      <c r="A242" s="705"/>
      <c r="B242" s="705"/>
      <c r="C242" s="705"/>
      <c r="D242" s="766"/>
      <c r="E242" s="705"/>
      <c r="F242" s="705"/>
      <c r="G242" s="705"/>
      <c r="H242" s="705"/>
      <c r="I242" s="705"/>
      <c r="J242" s="705"/>
      <c r="K242" s="705"/>
      <c r="L242" s="705"/>
    </row>
    <row r="243" spans="1:13" ht="13.5" thickBot="1" x14ac:dyDescent="0.25">
      <c r="A243" s="1373" t="s">
        <v>1087</v>
      </c>
      <c r="B243" s="1373"/>
      <c r="C243" s="1373"/>
      <c r="D243" s="1373"/>
      <c r="E243" s="718"/>
      <c r="F243" s="718"/>
      <c r="G243" s="718"/>
      <c r="H243" s="718"/>
      <c r="I243" s="718"/>
      <c r="J243" s="718"/>
      <c r="K243" s="718"/>
      <c r="L243" s="718"/>
    </row>
    <row r="244" spans="1:13" ht="26.25" customHeight="1" x14ac:dyDescent="0.2">
      <c r="A244" s="1427" t="s">
        <v>1615</v>
      </c>
      <c r="B244" s="1428"/>
      <c r="C244" s="1208" t="s">
        <v>1614</v>
      </c>
      <c r="D244" s="79" t="s">
        <v>693</v>
      </c>
      <c r="E244" s="1197"/>
      <c r="F244" s="1198"/>
      <c r="G244" s="1198"/>
      <c r="H244" s="1198"/>
      <c r="I244" s="1429" t="s">
        <v>1703</v>
      </c>
      <c r="J244" s="1388"/>
      <c r="K244" s="1388"/>
      <c r="L244" s="1389"/>
    </row>
    <row r="245" spans="1:13" ht="26.25" hidden="1" customHeight="1" x14ac:dyDescent="0.2">
      <c r="A245" s="1422" t="s">
        <v>1615</v>
      </c>
      <c r="B245" s="1423"/>
      <c r="C245" s="1151" t="s">
        <v>1614</v>
      </c>
      <c r="D245" s="363" t="s">
        <v>693</v>
      </c>
      <c r="E245" s="688"/>
      <c r="F245" s="1082"/>
      <c r="G245" s="1082"/>
      <c r="H245" s="1082"/>
      <c r="I245" s="1290" t="e">
        <f>'Интерактивный прайс-лист'!$F$26*VLOOKUP($C245,last!$B$1:$C$1706,2,0)</f>
        <v>#N/A</v>
      </c>
      <c r="J245" s="1386"/>
      <c r="K245" s="1386"/>
      <c r="L245" s="1291"/>
    </row>
    <row r="246" spans="1:13" x14ac:dyDescent="0.2">
      <c r="A246" s="1424" t="s">
        <v>726</v>
      </c>
      <c r="B246" s="1122" t="s">
        <v>706</v>
      </c>
      <c r="C246" s="1145" t="s">
        <v>139</v>
      </c>
      <c r="D246" s="148" t="s">
        <v>693</v>
      </c>
      <c r="E246" s="1128"/>
      <c r="F246" s="1128"/>
      <c r="G246" s="1128"/>
      <c r="H246" s="1083"/>
      <c r="I246" s="1388">
        <f>'Интерактивный прайс-лист'!$F$26*VLOOKUP($C246,last!$B$1:$C$1706,2,0)</f>
        <v>94</v>
      </c>
      <c r="J246" s="1388"/>
      <c r="K246" s="1388"/>
      <c r="L246" s="1389"/>
    </row>
    <row r="247" spans="1:13" x14ac:dyDescent="0.2">
      <c r="A247" s="1424"/>
      <c r="B247" s="62" t="s">
        <v>706</v>
      </c>
      <c r="C247" s="1125" t="s">
        <v>1524</v>
      </c>
      <c r="D247" s="88" t="s">
        <v>693</v>
      </c>
      <c r="E247" s="1126"/>
      <c r="F247" s="1126"/>
      <c r="G247" s="1126"/>
      <c r="H247" s="164"/>
      <c r="I247" s="1395">
        <f>'Интерактивный прайс-лист'!$F$26*VLOOKUP($C247,last!$B$1:$C$1706,2,0)</f>
        <v>267</v>
      </c>
      <c r="J247" s="1395"/>
      <c r="K247" s="1395"/>
      <c r="L247" s="1293"/>
    </row>
    <row r="248" spans="1:13" ht="13.5" thickBot="1" x14ac:dyDescent="0.25">
      <c r="A248" s="1425"/>
      <c r="B248" s="113" t="s">
        <v>708</v>
      </c>
      <c r="C248" s="165" t="s">
        <v>1777</v>
      </c>
      <c r="D248" s="135" t="s">
        <v>693</v>
      </c>
      <c r="E248" s="787"/>
      <c r="F248" s="787"/>
      <c r="G248" s="787"/>
      <c r="H248" s="791"/>
      <c r="I248" s="1413">
        <f>'Интерактивный прайс-лист'!$F$26*VLOOKUP($C248,last!$B$1:$C$1706,2,0)</f>
        <v>191</v>
      </c>
      <c r="J248" s="1413"/>
      <c r="K248" s="1413"/>
      <c r="L248" s="1414"/>
    </row>
    <row r="249" spans="1:13" x14ac:dyDescent="0.2">
      <c r="A249" s="705"/>
      <c r="B249" s="705"/>
      <c r="C249" s="705"/>
      <c r="D249" s="766"/>
      <c r="E249" s="705"/>
      <c r="F249" s="705"/>
      <c r="G249" s="705"/>
      <c r="H249" s="705"/>
      <c r="I249" s="705"/>
      <c r="J249" s="705"/>
      <c r="K249" s="705"/>
      <c r="L249" s="705"/>
    </row>
    <row r="250" spans="1:13" x14ac:dyDescent="0.2">
      <c r="A250" s="705"/>
      <c r="B250" s="705"/>
      <c r="C250" s="705"/>
      <c r="D250" s="766"/>
      <c r="E250" s="706"/>
      <c r="F250" s="706"/>
      <c r="G250" s="705"/>
      <c r="H250" s="705"/>
      <c r="I250" s="705"/>
      <c r="J250" s="705"/>
      <c r="K250" s="705"/>
      <c r="L250" s="705"/>
    </row>
    <row r="251" spans="1:13" s="705" customFormat="1" ht="13.5" thickBot="1" x14ac:dyDescent="0.25">
      <c r="A251" s="707" t="s">
        <v>951</v>
      </c>
      <c r="B251" s="707"/>
      <c r="C251" s="707"/>
      <c r="D251" s="707" t="s">
        <v>950</v>
      </c>
      <c r="E251" s="708"/>
      <c r="F251" s="708"/>
      <c r="G251" s="708"/>
      <c r="H251" s="703"/>
      <c r="I251" s="703"/>
      <c r="J251" s="708"/>
      <c r="K251" s="708"/>
      <c r="L251" s="708"/>
      <c r="M251" s="708"/>
    </row>
    <row r="252" spans="1:13" x14ac:dyDescent="0.2">
      <c r="A252" s="1430" t="s">
        <v>1033</v>
      </c>
      <c r="B252" s="1278"/>
      <c r="C252" s="50"/>
      <c r="D252" s="51"/>
      <c r="E252" s="52"/>
      <c r="F252" s="52"/>
      <c r="G252" s="52"/>
      <c r="H252" s="52"/>
      <c r="I252" s="166" t="s">
        <v>1548</v>
      </c>
      <c r="J252" s="166" t="s">
        <v>1549</v>
      </c>
      <c r="K252" s="166" t="s">
        <v>1550</v>
      </c>
      <c r="L252" s="167" t="s">
        <v>1551</v>
      </c>
    </row>
    <row r="253" spans="1:13" x14ac:dyDescent="0.2">
      <c r="A253" s="1431" t="s">
        <v>714</v>
      </c>
      <c r="B253" s="1432"/>
      <c r="C253" s="156"/>
      <c r="D253" s="157"/>
      <c r="E253" s="128"/>
      <c r="F253" s="128"/>
      <c r="G253" s="128"/>
      <c r="H253" s="128"/>
      <c r="I253" s="128" t="s">
        <v>1552</v>
      </c>
      <c r="J253" s="128" t="s">
        <v>1552</v>
      </c>
      <c r="K253" s="128" t="s">
        <v>1552</v>
      </c>
      <c r="L253" s="129" t="s">
        <v>1552</v>
      </c>
    </row>
    <row r="254" spans="1:13" ht="13.5" thickBot="1" x14ac:dyDescent="0.25">
      <c r="A254" s="1433" t="s">
        <v>1034</v>
      </c>
      <c r="B254" s="1280"/>
      <c r="C254" s="54"/>
      <c r="D254" s="55"/>
      <c r="E254" s="56"/>
      <c r="F254" s="56"/>
      <c r="G254" s="56"/>
      <c r="H254" s="56"/>
      <c r="I254" s="968" t="s">
        <v>1520</v>
      </c>
      <c r="J254" s="56" t="s">
        <v>1519</v>
      </c>
      <c r="K254" s="56" t="s">
        <v>1534</v>
      </c>
      <c r="L254" s="57" t="s">
        <v>1535</v>
      </c>
    </row>
    <row r="255" spans="1:13" x14ac:dyDescent="0.2">
      <c r="A255" s="1281" t="s">
        <v>689</v>
      </c>
      <c r="B255" s="1269"/>
      <c r="C255" s="74" t="s">
        <v>699</v>
      </c>
      <c r="D255" s="148" t="s">
        <v>691</v>
      </c>
      <c r="E255" s="60"/>
      <c r="F255" s="60"/>
      <c r="G255" s="60"/>
      <c r="H255" s="60"/>
      <c r="I255" s="103">
        <v>6.8</v>
      </c>
      <c r="J255" s="103">
        <v>9.5</v>
      </c>
      <c r="K255" s="103">
        <v>12</v>
      </c>
      <c r="L255" s="104">
        <v>13.4</v>
      </c>
    </row>
    <row r="256" spans="1:13" x14ac:dyDescent="0.2">
      <c r="A256" s="1262" t="s">
        <v>700</v>
      </c>
      <c r="B256" s="1263"/>
      <c r="C256" s="67" t="s">
        <v>699</v>
      </c>
      <c r="D256" s="149" t="s">
        <v>691</v>
      </c>
      <c r="E256" s="64"/>
      <c r="F256" s="64"/>
      <c r="G256" s="64"/>
      <c r="H256" s="64"/>
      <c r="I256" s="105">
        <v>7.5</v>
      </c>
      <c r="J256" s="105">
        <v>10.8</v>
      </c>
      <c r="K256" s="105">
        <v>13.5</v>
      </c>
      <c r="L256" s="106">
        <v>15.5</v>
      </c>
    </row>
    <row r="257" spans="1:12" x14ac:dyDescent="0.2">
      <c r="A257" s="1262" t="s">
        <v>702</v>
      </c>
      <c r="B257" s="1263"/>
      <c r="C257" s="1263"/>
      <c r="D257" s="149" t="s">
        <v>693</v>
      </c>
      <c r="E257" s="75"/>
      <c r="F257" s="75"/>
      <c r="G257" s="75"/>
      <c r="H257" s="75"/>
      <c r="I257" s="957">
        <f>'Интерактивный прайс-лист'!$F$26*VLOOKUP(I252,last!$B$1:$C$2090,2,0)</f>
        <v>1760</v>
      </c>
      <c r="J257" s="75">
        <f>'Интерактивный прайс-лист'!$F$26*VLOOKUP(J252,last!$B$1:$C$2090,2,0)</f>
        <v>2007</v>
      </c>
      <c r="K257" s="75">
        <f>'Интерактивный прайс-лист'!$F$26*VLOOKUP(K252,last!$B$1:$C$2090,2,0)</f>
        <v>2262</v>
      </c>
      <c r="L257" s="76">
        <f>'Интерактивный прайс-лист'!$F$26*VLOOKUP(L252,last!$B$1:$C$2090,2,0)</f>
        <v>2703</v>
      </c>
    </row>
    <row r="258" spans="1:12" x14ac:dyDescent="0.2">
      <c r="A258" s="1262" t="s">
        <v>716</v>
      </c>
      <c r="B258" s="1263"/>
      <c r="C258" s="139" t="s">
        <v>1552</v>
      </c>
      <c r="D258" s="149" t="s">
        <v>693</v>
      </c>
      <c r="E258" s="75"/>
      <c r="F258" s="75"/>
      <c r="G258" s="75"/>
      <c r="H258" s="75"/>
      <c r="I258" s="957">
        <f>'Интерактивный прайс-лист'!$F$26*VLOOKUP(I253,last!$B$1:$C$2090,2,0)</f>
        <v>494</v>
      </c>
      <c r="J258" s="75">
        <f>'Интерактивный прайс-лист'!$F$26*VLOOKUP(J253,last!$B$1:$C$2090,2,0)</f>
        <v>494</v>
      </c>
      <c r="K258" s="75">
        <f>'Интерактивный прайс-лист'!$F$26*VLOOKUP(K253,last!$B$1:$C$2090,2,0)</f>
        <v>494</v>
      </c>
      <c r="L258" s="76">
        <f>'Интерактивный прайс-лист'!$F$26*VLOOKUP(L253,last!$B$1:$C$2090,2,0)</f>
        <v>494</v>
      </c>
    </row>
    <row r="259" spans="1:12" x14ac:dyDescent="0.2">
      <c r="A259" s="1262" t="s">
        <v>703</v>
      </c>
      <c r="B259" s="1263"/>
      <c r="C259" s="1263"/>
      <c r="D259" s="149" t="s">
        <v>693</v>
      </c>
      <c r="E259" s="75"/>
      <c r="F259" s="75"/>
      <c r="G259" s="75"/>
      <c r="H259" s="75"/>
      <c r="I259" s="957">
        <f>'Интерактивный прайс-лист'!$F$26*VLOOKUP(I254,last!$B$1:$C$2090,2,0)</f>
        <v>3891</v>
      </c>
      <c r="J259" s="75">
        <f>'Интерактивный прайс-лист'!$F$26*VLOOKUP(J254,last!$B$1:$C$2090,2,0)</f>
        <v>4443</v>
      </c>
      <c r="K259" s="75">
        <f>'Интерактивный прайс-лист'!$F$26*VLOOKUP(K254,last!$B$1:$C$2090,2,0)</f>
        <v>5001</v>
      </c>
      <c r="L259" s="76">
        <f>'Интерактивный прайс-лист'!$F$26*VLOOKUP(L254,last!$B$1:$C$2090,2,0)</f>
        <v>5605</v>
      </c>
    </row>
    <row r="260" spans="1:12" ht="13.5" thickBot="1" x14ac:dyDescent="0.25">
      <c r="A260" s="1420" t="s">
        <v>715</v>
      </c>
      <c r="B260" s="1421"/>
      <c r="C260" s="1421"/>
      <c r="D260" s="135" t="s">
        <v>693</v>
      </c>
      <c r="E260" s="77"/>
      <c r="F260" s="77"/>
      <c r="G260" s="77"/>
      <c r="H260" s="77"/>
      <c r="I260" s="962">
        <f>SUM(I257:I259)</f>
        <v>6145</v>
      </c>
      <c r="J260" s="77">
        <f>SUM(J257:J259)</f>
        <v>6944</v>
      </c>
      <c r="K260" s="77">
        <f>SUM(K257:K259)</f>
        <v>7757</v>
      </c>
      <c r="L260" s="78">
        <f>SUM(L257:L259)</f>
        <v>8802</v>
      </c>
    </row>
    <row r="261" spans="1:12" x14ac:dyDescent="0.2">
      <c r="A261" s="705"/>
      <c r="B261" s="705"/>
      <c r="C261" s="705"/>
      <c r="D261" s="766"/>
      <c r="E261" s="705"/>
      <c r="F261" s="705"/>
      <c r="G261" s="705"/>
      <c r="H261" s="705"/>
      <c r="I261" s="705"/>
      <c r="J261" s="705"/>
      <c r="K261" s="705"/>
      <c r="L261" s="705"/>
    </row>
    <row r="262" spans="1:12" ht="13.5" thickBot="1" x14ac:dyDescent="0.25">
      <c r="A262" s="1373" t="s">
        <v>1087</v>
      </c>
      <c r="B262" s="1373"/>
      <c r="C262" s="1373"/>
      <c r="D262" s="1373"/>
      <c r="E262" s="718"/>
      <c r="F262" s="718"/>
      <c r="G262" s="718"/>
      <c r="H262" s="718"/>
      <c r="I262" s="718"/>
      <c r="J262" s="718"/>
      <c r="K262" s="718"/>
      <c r="L262" s="718"/>
    </row>
    <row r="263" spans="1:12" ht="26.25" hidden="1" customHeight="1" x14ac:dyDescent="0.2">
      <c r="A263" s="1422" t="s">
        <v>1615</v>
      </c>
      <c r="B263" s="1423"/>
      <c r="C263" s="1151" t="s">
        <v>1614</v>
      </c>
      <c r="D263" s="363" t="s">
        <v>693</v>
      </c>
      <c r="E263" s="688"/>
      <c r="F263" s="1082"/>
      <c r="G263" s="1082"/>
      <c r="H263" s="1082"/>
      <c r="I263" s="1290" t="e">
        <f>'Интерактивный прайс-лист'!$F$26*VLOOKUP($C263,last!$B$1:$C$1706,2,0)</f>
        <v>#N/A</v>
      </c>
      <c r="J263" s="1386"/>
      <c r="K263" s="1386"/>
      <c r="L263" s="1291"/>
    </row>
    <row r="264" spans="1:12" ht="26.25" customHeight="1" x14ac:dyDescent="0.2">
      <c r="A264" s="1427" t="s">
        <v>1615</v>
      </c>
      <c r="B264" s="1428"/>
      <c r="C264" s="1194" t="s">
        <v>1614</v>
      </c>
      <c r="D264" s="79" t="s">
        <v>693</v>
      </c>
      <c r="E264" s="1197"/>
      <c r="F264" s="1198"/>
      <c r="G264" s="1198"/>
      <c r="H264" s="1198"/>
      <c r="I264" s="1429" t="s">
        <v>1703</v>
      </c>
      <c r="J264" s="1388"/>
      <c r="K264" s="1388"/>
      <c r="L264" s="1389"/>
    </row>
    <row r="265" spans="1:12" x14ac:dyDescent="0.2">
      <c r="A265" s="1424" t="s">
        <v>726</v>
      </c>
      <c r="B265" s="1122" t="s">
        <v>706</v>
      </c>
      <c r="C265" s="1145" t="s">
        <v>139</v>
      </c>
      <c r="D265" s="148" t="s">
        <v>693</v>
      </c>
      <c r="E265" s="1128"/>
      <c r="F265" s="1128"/>
      <c r="G265" s="1128"/>
      <c r="H265" s="1128"/>
      <c r="I265" s="1387">
        <f>'Интерактивный прайс-лист'!$F$26*VLOOKUP($C265,last!$B$1:$C$1706,2,0)</f>
        <v>94</v>
      </c>
      <c r="J265" s="1388"/>
      <c r="K265" s="1388"/>
      <c r="L265" s="1389"/>
    </row>
    <row r="266" spans="1:12" x14ac:dyDescent="0.2">
      <c r="A266" s="1424"/>
      <c r="B266" s="62" t="s">
        <v>706</v>
      </c>
      <c r="C266" s="1125" t="s">
        <v>1524</v>
      </c>
      <c r="D266" s="88" t="s">
        <v>693</v>
      </c>
      <c r="E266" s="1126"/>
      <c r="F266" s="1126"/>
      <c r="G266" s="1126"/>
      <c r="H266" s="1126"/>
      <c r="I266" s="1292">
        <f>'Интерактивный прайс-лист'!$F$26*VLOOKUP($C266,last!$B$1:$C$1706,2,0)</f>
        <v>267</v>
      </c>
      <c r="J266" s="1395"/>
      <c r="K266" s="1395"/>
      <c r="L266" s="1293"/>
    </row>
    <row r="267" spans="1:12" ht="13.5" thickBot="1" x14ac:dyDescent="0.25">
      <c r="A267" s="1425"/>
      <c r="B267" s="113" t="s">
        <v>708</v>
      </c>
      <c r="C267" s="165" t="s">
        <v>1777</v>
      </c>
      <c r="D267" s="135" t="s">
        <v>693</v>
      </c>
      <c r="E267" s="787"/>
      <c r="F267" s="787"/>
      <c r="G267" s="787"/>
      <c r="H267" s="787"/>
      <c r="I267" s="1426">
        <f>'Интерактивный прайс-лист'!$F$26*VLOOKUP($C267,last!$B$1:$C$1706,2,0)</f>
        <v>191</v>
      </c>
      <c r="J267" s="1413"/>
      <c r="K267" s="1413"/>
      <c r="L267" s="1414"/>
    </row>
    <row r="268" spans="1:12" x14ac:dyDescent="0.2">
      <c r="A268" s="705"/>
      <c r="B268" s="705"/>
      <c r="C268" s="705"/>
      <c r="D268" s="766"/>
      <c r="E268" s="705"/>
      <c r="F268" s="705"/>
      <c r="G268" s="705"/>
      <c r="H268" s="703"/>
      <c r="I268" s="703"/>
      <c r="J268" s="705"/>
      <c r="K268" s="705"/>
      <c r="L268" s="705"/>
    </row>
    <row r="269" spans="1:12" x14ac:dyDescent="0.2">
      <c r="A269" s="705"/>
      <c r="B269" s="705"/>
      <c r="C269" s="705"/>
      <c r="D269" s="766"/>
      <c r="E269" s="705"/>
      <c r="F269" s="705"/>
      <c r="G269" s="705"/>
      <c r="H269" s="703"/>
      <c r="I269" s="703"/>
      <c r="J269" s="705"/>
      <c r="K269" s="705"/>
      <c r="L269" s="705"/>
    </row>
    <row r="270" spans="1:12" ht="13.5" thickBot="1" x14ac:dyDescent="0.25">
      <c r="A270" s="707" t="s">
        <v>951</v>
      </c>
      <c r="B270" s="707"/>
      <c r="C270" s="707"/>
      <c r="D270" s="707" t="s">
        <v>950</v>
      </c>
      <c r="E270" s="708"/>
      <c r="F270" s="708"/>
      <c r="G270" s="708"/>
      <c r="H270" s="703"/>
      <c r="I270" s="703"/>
      <c r="J270" s="708"/>
      <c r="K270" s="708"/>
      <c r="L270" s="708"/>
    </row>
    <row r="271" spans="1:12" x14ac:dyDescent="0.2">
      <c r="A271" s="1430" t="s">
        <v>1033</v>
      </c>
      <c r="B271" s="1278"/>
      <c r="C271" s="50"/>
      <c r="D271" s="51"/>
      <c r="E271" s="52"/>
      <c r="F271" s="52"/>
      <c r="G271" s="52"/>
      <c r="H271" s="52"/>
      <c r="I271" s="166" t="s">
        <v>1548</v>
      </c>
      <c r="J271" s="166" t="s">
        <v>1549</v>
      </c>
      <c r="K271" s="166" t="s">
        <v>1550</v>
      </c>
      <c r="L271" s="167" t="s">
        <v>1551</v>
      </c>
    </row>
    <row r="272" spans="1:12" x14ac:dyDescent="0.2">
      <c r="A272" s="1431" t="s">
        <v>714</v>
      </c>
      <c r="B272" s="1432"/>
      <c r="C272" s="156"/>
      <c r="D272" s="157"/>
      <c r="E272" s="128"/>
      <c r="F272" s="128"/>
      <c r="G272" s="128"/>
      <c r="H272" s="128"/>
      <c r="I272" s="677" t="s">
        <v>1553</v>
      </c>
      <c r="J272" s="677" t="s">
        <v>1553</v>
      </c>
      <c r="K272" s="677" t="s">
        <v>1553</v>
      </c>
      <c r="L272" s="777" t="s">
        <v>1553</v>
      </c>
    </row>
    <row r="273" spans="1:12" ht="13.5" thickBot="1" x14ac:dyDescent="0.25">
      <c r="A273" s="1433" t="s">
        <v>1034</v>
      </c>
      <c r="B273" s="1280"/>
      <c r="C273" s="54"/>
      <c r="D273" s="55"/>
      <c r="E273" s="56"/>
      <c r="F273" s="56"/>
      <c r="G273" s="56"/>
      <c r="H273" s="56"/>
      <c r="I273" s="968" t="s">
        <v>1520</v>
      </c>
      <c r="J273" s="56" t="s">
        <v>1519</v>
      </c>
      <c r="K273" s="56" t="s">
        <v>1534</v>
      </c>
      <c r="L273" s="57" t="s">
        <v>1535</v>
      </c>
    </row>
    <row r="274" spans="1:12" x14ac:dyDescent="0.2">
      <c r="A274" s="1281" t="s">
        <v>689</v>
      </c>
      <c r="B274" s="1269"/>
      <c r="C274" s="74" t="s">
        <v>699</v>
      </c>
      <c r="D274" s="148" t="s">
        <v>691</v>
      </c>
      <c r="E274" s="60"/>
      <c r="F274" s="60"/>
      <c r="G274" s="60"/>
      <c r="H274" s="60"/>
      <c r="I274" s="103">
        <v>6.8</v>
      </c>
      <c r="J274" s="103">
        <v>9.5</v>
      </c>
      <c r="K274" s="103">
        <v>12</v>
      </c>
      <c r="L274" s="104">
        <v>13.4</v>
      </c>
    </row>
    <row r="275" spans="1:12" x14ac:dyDescent="0.2">
      <c r="A275" s="1262" t="s">
        <v>700</v>
      </c>
      <c r="B275" s="1263"/>
      <c r="C275" s="67" t="s">
        <v>699</v>
      </c>
      <c r="D275" s="149" t="s">
        <v>691</v>
      </c>
      <c r="E275" s="64"/>
      <c r="F275" s="64"/>
      <c r="G275" s="64"/>
      <c r="H275" s="64"/>
      <c r="I275" s="105">
        <v>7.5</v>
      </c>
      <c r="J275" s="105">
        <v>10.8</v>
      </c>
      <c r="K275" s="105">
        <v>13.5</v>
      </c>
      <c r="L275" s="106">
        <v>15.5</v>
      </c>
    </row>
    <row r="276" spans="1:12" x14ac:dyDescent="0.2">
      <c r="A276" s="1262" t="s">
        <v>702</v>
      </c>
      <c r="B276" s="1263"/>
      <c r="C276" s="1263"/>
      <c r="D276" s="149" t="s">
        <v>693</v>
      </c>
      <c r="E276" s="75"/>
      <c r="F276" s="75"/>
      <c r="G276" s="75"/>
      <c r="H276" s="75"/>
      <c r="I276" s="957">
        <f>'Интерактивный прайс-лист'!$F$26*VLOOKUP(I271,last!$B$1:$C$2090,2,0)</f>
        <v>1760</v>
      </c>
      <c r="J276" s="75">
        <f>'Интерактивный прайс-лист'!$F$26*VLOOKUP(J271,last!$B$1:$C$2090,2,0)</f>
        <v>2007</v>
      </c>
      <c r="K276" s="75">
        <f>'Интерактивный прайс-лист'!$F$26*VLOOKUP(K271,last!$B$1:$C$2090,2,0)</f>
        <v>2262</v>
      </c>
      <c r="L276" s="76">
        <f>'Интерактивный прайс-лист'!$F$26*VLOOKUP(L271,last!$B$1:$C$2090,2,0)</f>
        <v>2703</v>
      </c>
    </row>
    <row r="277" spans="1:12" x14ac:dyDescent="0.2">
      <c r="A277" s="1262" t="s">
        <v>716</v>
      </c>
      <c r="B277" s="1263"/>
      <c r="C277" s="956" t="s">
        <v>1555</v>
      </c>
      <c r="D277" s="149" t="s">
        <v>693</v>
      </c>
      <c r="E277" s="75"/>
      <c r="F277" s="75"/>
      <c r="G277" s="75"/>
      <c r="H277" s="75"/>
      <c r="I277" s="957">
        <f>'Интерактивный прайс-лист'!$F$26*VLOOKUP(I272,last!$B$1:$C$2090,2,0)</f>
        <v>539</v>
      </c>
      <c r="J277" s="75">
        <f>'Интерактивный прайс-лист'!$F$26*VLOOKUP(J272,last!$B$1:$C$2090,2,0)</f>
        <v>539</v>
      </c>
      <c r="K277" s="75">
        <f>'Интерактивный прайс-лист'!$F$26*VLOOKUP(K272,last!$B$1:$C$2090,2,0)</f>
        <v>539</v>
      </c>
      <c r="L277" s="76">
        <f>'Интерактивный прайс-лист'!$F$26*VLOOKUP(L272,last!$B$1:$C$2090,2,0)</f>
        <v>539</v>
      </c>
    </row>
    <row r="278" spans="1:12" x14ac:dyDescent="0.2">
      <c r="A278" s="1262" t="s">
        <v>703</v>
      </c>
      <c r="B278" s="1263"/>
      <c r="C278" s="1263"/>
      <c r="D278" s="149" t="s">
        <v>693</v>
      </c>
      <c r="E278" s="75"/>
      <c r="F278" s="75"/>
      <c r="G278" s="75"/>
      <c r="H278" s="75"/>
      <c r="I278" s="957">
        <f>'Интерактивный прайс-лист'!$F$26*VLOOKUP(I273,last!$B$1:$C$2090,2,0)</f>
        <v>3891</v>
      </c>
      <c r="J278" s="75">
        <f>'Интерактивный прайс-лист'!$F$26*VLOOKUP(J273,last!$B$1:$C$2090,2,0)</f>
        <v>4443</v>
      </c>
      <c r="K278" s="75">
        <f>'Интерактивный прайс-лист'!$F$26*VLOOKUP(K273,last!$B$1:$C$2090,2,0)</f>
        <v>5001</v>
      </c>
      <c r="L278" s="76">
        <f>'Интерактивный прайс-лист'!$F$26*VLOOKUP(L273,last!$B$1:$C$2090,2,0)</f>
        <v>5605</v>
      </c>
    </row>
    <row r="279" spans="1:12" ht="13.5" thickBot="1" x14ac:dyDescent="0.25">
      <c r="A279" s="1420" t="s">
        <v>715</v>
      </c>
      <c r="B279" s="1421"/>
      <c r="C279" s="1421"/>
      <c r="D279" s="135" t="s">
        <v>693</v>
      </c>
      <c r="E279" s="77"/>
      <c r="F279" s="77"/>
      <c r="G279" s="77"/>
      <c r="H279" s="77"/>
      <c r="I279" s="962">
        <f>SUM(I276:I278)</f>
        <v>6190</v>
      </c>
      <c r="J279" s="77">
        <f>SUM(J276:J278)</f>
        <v>6989</v>
      </c>
      <c r="K279" s="77">
        <f>SUM(K276:K278)</f>
        <v>7802</v>
      </c>
      <c r="L279" s="78">
        <f>SUM(L276:L278)</f>
        <v>8847</v>
      </c>
    </row>
    <row r="280" spans="1:12" x14ac:dyDescent="0.2">
      <c r="A280" s="705"/>
      <c r="B280" s="705"/>
      <c r="C280" s="705"/>
      <c r="D280" s="766"/>
      <c r="E280" s="705"/>
      <c r="F280" s="705"/>
      <c r="G280" s="705"/>
      <c r="H280" s="705"/>
      <c r="I280" s="705"/>
      <c r="J280" s="705"/>
      <c r="K280" s="705"/>
      <c r="L280" s="705"/>
    </row>
    <row r="281" spans="1:12" ht="13.5" thickBot="1" x14ac:dyDescent="0.25">
      <c r="A281" s="1373" t="s">
        <v>1087</v>
      </c>
      <c r="B281" s="1373"/>
      <c r="C281" s="1373"/>
      <c r="D281" s="1373"/>
      <c r="E281" s="718"/>
      <c r="F281" s="718"/>
      <c r="G281" s="718"/>
      <c r="H281" s="718"/>
      <c r="I281" s="718"/>
      <c r="J281" s="718"/>
      <c r="K281" s="718"/>
      <c r="L281" s="718"/>
    </row>
    <row r="282" spans="1:12" ht="26.25" hidden="1" customHeight="1" x14ac:dyDescent="0.2">
      <c r="A282" s="1422" t="s">
        <v>1615</v>
      </c>
      <c r="B282" s="1423"/>
      <c r="C282" s="1151" t="s">
        <v>1614</v>
      </c>
      <c r="D282" s="363" t="s">
        <v>693</v>
      </c>
      <c r="E282" s="688"/>
      <c r="F282" s="1082"/>
      <c r="G282" s="1082"/>
      <c r="H282" s="1082"/>
      <c r="I282" s="1290" t="e">
        <f>'Интерактивный прайс-лист'!$F$26*VLOOKUP($C282,last!$B$1:$C$1706,2,0)</f>
        <v>#N/A</v>
      </c>
      <c r="J282" s="1386"/>
      <c r="K282" s="1386"/>
      <c r="L282" s="1291"/>
    </row>
    <row r="283" spans="1:12" ht="26.25" customHeight="1" x14ac:dyDescent="0.2">
      <c r="A283" s="1427" t="s">
        <v>1615</v>
      </c>
      <c r="B283" s="1428"/>
      <c r="C283" s="1208" t="s">
        <v>1614</v>
      </c>
      <c r="D283" s="79" t="s">
        <v>693</v>
      </c>
      <c r="E283" s="1197"/>
      <c r="F283" s="1198"/>
      <c r="G283" s="1198"/>
      <c r="H283" s="1198"/>
      <c r="I283" s="1429" t="s">
        <v>1703</v>
      </c>
      <c r="J283" s="1388"/>
      <c r="K283" s="1388"/>
      <c r="L283" s="1389"/>
    </row>
    <row r="284" spans="1:12" x14ac:dyDescent="0.2">
      <c r="A284" s="1424" t="s">
        <v>726</v>
      </c>
      <c r="B284" s="1122" t="s">
        <v>706</v>
      </c>
      <c r="C284" s="1145" t="s">
        <v>139</v>
      </c>
      <c r="D284" s="148" t="s">
        <v>693</v>
      </c>
      <c r="E284" s="1128"/>
      <c r="F284" s="1128"/>
      <c r="G284" s="1128"/>
      <c r="H284" s="1128"/>
      <c r="I284" s="1387">
        <f>'Интерактивный прайс-лист'!$F$26*VLOOKUP($C284,last!$B$1:$C$1706,2,0)</f>
        <v>94</v>
      </c>
      <c r="J284" s="1388"/>
      <c r="K284" s="1388"/>
      <c r="L284" s="1389"/>
    </row>
    <row r="285" spans="1:12" x14ac:dyDescent="0.2">
      <c r="A285" s="1424"/>
      <c r="B285" s="62" t="s">
        <v>706</v>
      </c>
      <c r="C285" s="1125" t="s">
        <v>1524</v>
      </c>
      <c r="D285" s="88" t="s">
        <v>693</v>
      </c>
      <c r="E285" s="1126"/>
      <c r="F285" s="1126"/>
      <c r="G285" s="1126"/>
      <c r="H285" s="1126"/>
      <c r="I285" s="1292">
        <f>'Интерактивный прайс-лист'!$F$26*VLOOKUP($C285,last!$B$1:$C$1706,2,0)</f>
        <v>267</v>
      </c>
      <c r="J285" s="1395"/>
      <c r="K285" s="1395"/>
      <c r="L285" s="1293"/>
    </row>
    <row r="286" spans="1:12" ht="13.5" thickBot="1" x14ac:dyDescent="0.25">
      <c r="A286" s="1425"/>
      <c r="B286" s="113" t="s">
        <v>708</v>
      </c>
      <c r="C286" s="165" t="s">
        <v>1777</v>
      </c>
      <c r="D286" s="135" t="s">
        <v>693</v>
      </c>
      <c r="E286" s="787"/>
      <c r="F286" s="787"/>
      <c r="G286" s="787"/>
      <c r="H286" s="787"/>
      <c r="I286" s="1426">
        <f>'Интерактивный прайс-лист'!$F$26*VLOOKUP($C286,last!$B$1:$C$1706,2,0)</f>
        <v>191</v>
      </c>
      <c r="J286" s="1413"/>
      <c r="K286" s="1413"/>
      <c r="L286" s="1414"/>
    </row>
    <row r="287" spans="1:12" x14ac:dyDescent="0.2">
      <c r="A287" s="705"/>
      <c r="B287" s="705"/>
      <c r="C287" s="705"/>
      <c r="D287" s="766"/>
      <c r="E287" s="705"/>
      <c r="F287" s="705"/>
      <c r="G287" s="705"/>
      <c r="H287" s="703"/>
      <c r="I287" s="703"/>
      <c r="J287" s="705"/>
      <c r="K287" s="705"/>
      <c r="L287" s="705"/>
    </row>
    <row r="288" spans="1:12" x14ac:dyDescent="0.2">
      <c r="A288" s="705"/>
      <c r="B288" s="705"/>
      <c r="C288" s="705"/>
      <c r="D288" s="766"/>
      <c r="E288" s="705"/>
      <c r="F288" s="705"/>
      <c r="G288" s="705"/>
      <c r="H288" s="703"/>
      <c r="I288" s="703"/>
      <c r="J288" s="705"/>
      <c r="K288" s="705"/>
      <c r="L288" s="705"/>
    </row>
    <row r="289" spans="1:12" ht="13.5" thickBot="1" x14ac:dyDescent="0.25">
      <c r="A289" s="707" t="s">
        <v>951</v>
      </c>
      <c r="B289" s="707"/>
      <c r="C289" s="707"/>
      <c r="D289" s="707" t="s">
        <v>950</v>
      </c>
      <c r="E289" s="708"/>
      <c r="F289" s="708"/>
      <c r="G289" s="708"/>
      <c r="H289" s="703"/>
      <c r="I289" s="703"/>
      <c r="J289" s="708"/>
      <c r="K289" s="708"/>
      <c r="L289" s="708"/>
    </row>
    <row r="290" spans="1:12" x14ac:dyDescent="0.2">
      <c r="A290" s="1430" t="s">
        <v>1033</v>
      </c>
      <c r="B290" s="1278"/>
      <c r="C290" s="50"/>
      <c r="D290" s="51"/>
      <c r="E290" s="52"/>
      <c r="F290" s="52"/>
      <c r="G290" s="52"/>
      <c r="H290" s="52"/>
      <c r="I290" s="166" t="s">
        <v>1548</v>
      </c>
      <c r="J290" s="166" t="s">
        <v>1549</v>
      </c>
      <c r="K290" s="166" t="s">
        <v>1550</v>
      </c>
      <c r="L290" s="167" t="s">
        <v>1551</v>
      </c>
    </row>
    <row r="291" spans="1:12" x14ac:dyDescent="0.2">
      <c r="A291" s="1431" t="s">
        <v>714</v>
      </c>
      <c r="B291" s="1432"/>
      <c r="C291" s="156"/>
      <c r="D291" s="157"/>
      <c r="E291" s="128"/>
      <c r="F291" s="128"/>
      <c r="G291" s="128"/>
      <c r="H291" s="128"/>
      <c r="I291" s="677" t="s">
        <v>1554</v>
      </c>
      <c r="J291" s="677" t="s">
        <v>1554</v>
      </c>
      <c r="K291" s="677" t="s">
        <v>1554</v>
      </c>
      <c r="L291" s="777" t="s">
        <v>1554</v>
      </c>
    </row>
    <row r="292" spans="1:12" ht="13.5" thickBot="1" x14ac:dyDescent="0.25">
      <c r="A292" s="1433" t="s">
        <v>1034</v>
      </c>
      <c r="B292" s="1280"/>
      <c r="C292" s="54"/>
      <c r="D292" s="55"/>
      <c r="E292" s="56"/>
      <c r="F292" s="56"/>
      <c r="G292" s="56"/>
      <c r="H292" s="56"/>
      <c r="I292" s="968" t="s">
        <v>1520</v>
      </c>
      <c r="J292" s="56" t="s">
        <v>1519</v>
      </c>
      <c r="K292" s="56" t="s">
        <v>1534</v>
      </c>
      <c r="L292" s="57" t="s">
        <v>1535</v>
      </c>
    </row>
    <row r="293" spans="1:12" x14ac:dyDescent="0.2">
      <c r="A293" s="1281" t="s">
        <v>689</v>
      </c>
      <c r="B293" s="1269"/>
      <c r="C293" s="74" t="s">
        <v>699</v>
      </c>
      <c r="D293" s="148" t="s">
        <v>691</v>
      </c>
      <c r="E293" s="60"/>
      <c r="F293" s="60"/>
      <c r="G293" s="60"/>
      <c r="H293" s="60"/>
      <c r="I293" s="103">
        <v>6.8</v>
      </c>
      <c r="J293" s="103">
        <v>9.5</v>
      </c>
      <c r="K293" s="103">
        <v>12</v>
      </c>
      <c r="L293" s="104">
        <v>13.4</v>
      </c>
    </row>
    <row r="294" spans="1:12" x14ac:dyDescent="0.2">
      <c r="A294" s="1262" t="s">
        <v>700</v>
      </c>
      <c r="B294" s="1263"/>
      <c r="C294" s="67" t="s">
        <v>699</v>
      </c>
      <c r="D294" s="149" t="s">
        <v>691</v>
      </c>
      <c r="E294" s="64"/>
      <c r="F294" s="64"/>
      <c r="G294" s="64"/>
      <c r="H294" s="64"/>
      <c r="I294" s="105">
        <v>7.5</v>
      </c>
      <c r="J294" s="105">
        <v>10.8</v>
      </c>
      <c r="K294" s="105">
        <v>13.5</v>
      </c>
      <c r="L294" s="106">
        <v>15.5</v>
      </c>
    </row>
    <row r="295" spans="1:12" x14ac:dyDescent="0.2">
      <c r="A295" s="1262" t="s">
        <v>702</v>
      </c>
      <c r="B295" s="1263"/>
      <c r="C295" s="1263"/>
      <c r="D295" s="149" t="s">
        <v>693</v>
      </c>
      <c r="E295" s="75"/>
      <c r="F295" s="75"/>
      <c r="G295" s="75"/>
      <c r="H295" s="75"/>
      <c r="I295" s="957">
        <f>'Интерактивный прайс-лист'!$F$26*VLOOKUP(I290,last!$B$1:$C$2090,2,0)</f>
        <v>1760</v>
      </c>
      <c r="J295" s="75">
        <f>'Интерактивный прайс-лист'!$F$26*VLOOKUP(J290,last!$B$1:$C$2090,2,0)</f>
        <v>2007</v>
      </c>
      <c r="K295" s="75">
        <f>'Интерактивный прайс-лист'!$F$26*VLOOKUP(K290,last!$B$1:$C$2090,2,0)</f>
        <v>2262</v>
      </c>
      <c r="L295" s="76">
        <f>'Интерактивный прайс-лист'!$F$26*VLOOKUP(L290,last!$B$1:$C$2090,2,0)</f>
        <v>2703</v>
      </c>
    </row>
    <row r="296" spans="1:12" x14ac:dyDescent="0.2">
      <c r="A296" s="1262" t="s">
        <v>716</v>
      </c>
      <c r="B296" s="1263"/>
      <c r="C296" s="956" t="s">
        <v>1556</v>
      </c>
      <c r="D296" s="149" t="s">
        <v>693</v>
      </c>
      <c r="E296" s="75"/>
      <c r="F296" s="75"/>
      <c r="G296" s="75"/>
      <c r="H296" s="75"/>
      <c r="I296" s="957">
        <f>'Интерактивный прайс-лист'!$F$26*VLOOKUP(I291,last!$B$1:$C$2090,2,0)</f>
        <v>1177</v>
      </c>
      <c r="J296" s="75">
        <f>'Интерактивный прайс-лист'!$F$26*VLOOKUP(J291,last!$B$1:$C$2090,2,0)</f>
        <v>1177</v>
      </c>
      <c r="K296" s="75">
        <f>'Интерактивный прайс-лист'!$F$26*VLOOKUP(K291,last!$B$1:$C$2090,2,0)</f>
        <v>1177</v>
      </c>
      <c r="L296" s="76">
        <f>'Интерактивный прайс-лист'!$F$26*VLOOKUP(L291,last!$B$1:$C$2090,2,0)</f>
        <v>1177</v>
      </c>
    </row>
    <row r="297" spans="1:12" x14ac:dyDescent="0.2">
      <c r="A297" s="1262" t="s">
        <v>703</v>
      </c>
      <c r="B297" s="1263"/>
      <c r="C297" s="1263"/>
      <c r="D297" s="149" t="s">
        <v>693</v>
      </c>
      <c r="E297" s="75"/>
      <c r="F297" s="75"/>
      <c r="G297" s="75"/>
      <c r="H297" s="75"/>
      <c r="I297" s="957">
        <f>'Интерактивный прайс-лист'!$F$26*VLOOKUP(I292,last!$B$1:$C$2090,2,0)</f>
        <v>3891</v>
      </c>
      <c r="J297" s="75">
        <f>'Интерактивный прайс-лист'!$F$26*VLOOKUP(J292,last!$B$1:$C$2090,2,0)</f>
        <v>4443</v>
      </c>
      <c r="K297" s="75">
        <f>'Интерактивный прайс-лист'!$F$26*VLOOKUP(K292,last!$B$1:$C$2090,2,0)</f>
        <v>5001</v>
      </c>
      <c r="L297" s="76">
        <f>'Интерактивный прайс-лист'!$F$26*VLOOKUP(L292,last!$B$1:$C$2090,2,0)</f>
        <v>5605</v>
      </c>
    </row>
    <row r="298" spans="1:12" ht="13.5" thickBot="1" x14ac:dyDescent="0.25">
      <c r="A298" s="1420" t="s">
        <v>715</v>
      </c>
      <c r="B298" s="1421"/>
      <c r="C298" s="1421"/>
      <c r="D298" s="135" t="s">
        <v>693</v>
      </c>
      <c r="E298" s="77"/>
      <c r="F298" s="77"/>
      <c r="G298" s="77"/>
      <c r="H298" s="77"/>
      <c r="I298" s="962">
        <f>SUM(I295:I297)</f>
        <v>6828</v>
      </c>
      <c r="J298" s="77">
        <f>SUM(J295:J297)</f>
        <v>7627</v>
      </c>
      <c r="K298" s="77">
        <f>SUM(K295:K297)</f>
        <v>8440</v>
      </c>
      <c r="L298" s="78">
        <f>SUM(L295:L297)</f>
        <v>9485</v>
      </c>
    </row>
    <row r="299" spans="1:12" x14ac:dyDescent="0.2">
      <c r="A299" s="705"/>
      <c r="B299" s="705"/>
      <c r="C299" s="705"/>
      <c r="D299" s="766"/>
      <c r="E299" s="705"/>
      <c r="F299" s="705"/>
      <c r="G299" s="705"/>
      <c r="H299" s="705"/>
      <c r="I299" s="705"/>
      <c r="J299" s="705"/>
      <c r="K299" s="705"/>
      <c r="L299" s="705"/>
    </row>
    <row r="300" spans="1:12" ht="13.5" thickBot="1" x14ac:dyDescent="0.25">
      <c r="A300" s="1373" t="s">
        <v>1087</v>
      </c>
      <c r="B300" s="1373"/>
      <c r="C300" s="1373"/>
      <c r="D300" s="1373"/>
      <c r="E300" s="718"/>
      <c r="F300" s="718"/>
      <c r="G300" s="718"/>
      <c r="H300" s="718"/>
      <c r="I300" s="718"/>
      <c r="J300" s="718"/>
      <c r="K300" s="718"/>
      <c r="L300" s="718"/>
    </row>
    <row r="301" spans="1:12" ht="26.25" hidden="1" customHeight="1" x14ac:dyDescent="0.2">
      <c r="A301" s="1422" t="s">
        <v>1615</v>
      </c>
      <c r="B301" s="1423"/>
      <c r="C301" s="1151" t="s">
        <v>1614</v>
      </c>
      <c r="D301" s="363" t="s">
        <v>693</v>
      </c>
      <c r="E301" s="688"/>
      <c r="F301" s="1082"/>
      <c r="G301" s="1082"/>
      <c r="H301" s="1082"/>
      <c r="I301" s="1290" t="e">
        <f>'Интерактивный прайс-лист'!$F$26*VLOOKUP($C301,last!$B$1:$C$1706,2,0)</f>
        <v>#N/A</v>
      </c>
      <c r="J301" s="1386"/>
      <c r="K301" s="1386"/>
      <c r="L301" s="1291"/>
    </row>
    <row r="302" spans="1:12" ht="26.25" customHeight="1" x14ac:dyDescent="0.2">
      <c r="A302" s="1427" t="s">
        <v>1615</v>
      </c>
      <c r="B302" s="1428"/>
      <c r="C302" s="1208" t="s">
        <v>1614</v>
      </c>
      <c r="D302" s="79" t="s">
        <v>693</v>
      </c>
      <c r="E302" s="1197"/>
      <c r="F302" s="1198"/>
      <c r="G302" s="1198"/>
      <c r="H302" s="1198"/>
      <c r="I302" s="1429" t="s">
        <v>1703</v>
      </c>
      <c r="J302" s="1388"/>
      <c r="K302" s="1388"/>
      <c r="L302" s="1389"/>
    </row>
    <row r="303" spans="1:12" x14ac:dyDescent="0.2">
      <c r="A303" s="1424" t="s">
        <v>726</v>
      </c>
      <c r="B303" s="1122" t="s">
        <v>706</v>
      </c>
      <c r="C303" s="1145" t="s">
        <v>139</v>
      </c>
      <c r="D303" s="148" t="s">
        <v>693</v>
      </c>
      <c r="E303" s="1128"/>
      <c r="F303" s="1128"/>
      <c r="G303" s="1128"/>
      <c r="H303" s="1128"/>
      <c r="I303" s="1387">
        <f>'Интерактивный прайс-лист'!$F$26*VLOOKUP($C303,last!$B$1:$C$1706,2,0)</f>
        <v>94</v>
      </c>
      <c r="J303" s="1388"/>
      <c r="K303" s="1388"/>
      <c r="L303" s="1389"/>
    </row>
    <row r="304" spans="1:12" x14ac:dyDescent="0.2">
      <c r="A304" s="1424"/>
      <c r="B304" s="62" t="s">
        <v>706</v>
      </c>
      <c r="C304" s="1125" t="s">
        <v>1524</v>
      </c>
      <c r="D304" s="88" t="s">
        <v>693</v>
      </c>
      <c r="E304" s="1126"/>
      <c r="F304" s="1126"/>
      <c r="G304" s="1126"/>
      <c r="H304" s="1126"/>
      <c r="I304" s="1292">
        <f>'Интерактивный прайс-лист'!$F$26*VLOOKUP($C304,last!$B$1:$C$1706,2,0)</f>
        <v>267</v>
      </c>
      <c r="J304" s="1395"/>
      <c r="K304" s="1395"/>
      <c r="L304" s="1293"/>
    </row>
    <row r="305" spans="1:12" ht="13.5" thickBot="1" x14ac:dyDescent="0.25">
      <c r="A305" s="1425"/>
      <c r="B305" s="113" t="s">
        <v>708</v>
      </c>
      <c r="C305" s="165" t="s">
        <v>1777</v>
      </c>
      <c r="D305" s="135" t="s">
        <v>693</v>
      </c>
      <c r="E305" s="787"/>
      <c r="F305" s="787"/>
      <c r="G305" s="787"/>
      <c r="H305" s="787"/>
      <c r="I305" s="1426">
        <f>'Интерактивный прайс-лист'!$F$26*VLOOKUP($C305,last!$B$1:$C$1706,2,0)</f>
        <v>191</v>
      </c>
      <c r="J305" s="1413"/>
      <c r="K305" s="1413"/>
      <c r="L305" s="1414"/>
    </row>
    <row r="306" spans="1:12" x14ac:dyDescent="0.2">
      <c r="A306" s="705"/>
      <c r="B306" s="705"/>
      <c r="C306" s="705"/>
      <c r="D306" s="766"/>
      <c r="E306" s="705"/>
      <c r="F306" s="705"/>
      <c r="G306" s="705"/>
      <c r="H306" s="703"/>
      <c r="I306" s="703"/>
      <c r="J306" s="705"/>
      <c r="K306" s="705"/>
      <c r="L306" s="705"/>
    </row>
    <row r="307" spans="1:12" x14ac:dyDescent="0.2">
      <c r="A307" s="705"/>
      <c r="B307" s="705"/>
      <c r="C307" s="705"/>
      <c r="D307" s="766"/>
      <c r="E307" s="705"/>
      <c r="F307" s="705"/>
      <c r="G307" s="705"/>
      <c r="H307" s="703"/>
      <c r="I307" s="705"/>
      <c r="J307" s="705"/>
      <c r="K307" s="705"/>
      <c r="L307" s="705"/>
    </row>
    <row r="308" spans="1:12" ht="13.5" thickBot="1" x14ac:dyDescent="0.25">
      <c r="A308" s="707" t="s">
        <v>951</v>
      </c>
      <c r="B308" s="707"/>
      <c r="C308" s="707"/>
      <c r="D308" s="707" t="s">
        <v>950</v>
      </c>
      <c r="E308" s="708"/>
      <c r="F308" s="708"/>
      <c r="G308" s="708"/>
      <c r="H308" s="708"/>
      <c r="I308" s="708"/>
      <c r="J308" s="708"/>
      <c r="K308" s="708"/>
      <c r="L308" s="708"/>
    </row>
    <row r="309" spans="1:12" x14ac:dyDescent="0.2">
      <c r="A309" s="1430" t="s">
        <v>1033</v>
      </c>
      <c r="B309" s="1278"/>
      <c r="C309" s="50"/>
      <c r="D309" s="51"/>
      <c r="E309" s="978"/>
      <c r="F309" s="978"/>
      <c r="G309" s="978"/>
      <c r="H309" s="978"/>
      <c r="I309" s="166" t="s">
        <v>1548</v>
      </c>
      <c r="J309" s="166" t="s">
        <v>1549</v>
      </c>
      <c r="K309" s="166" t="s">
        <v>1550</v>
      </c>
      <c r="L309" s="167" t="s">
        <v>1551</v>
      </c>
    </row>
    <row r="310" spans="1:12" x14ac:dyDescent="0.2">
      <c r="A310" s="1431" t="s">
        <v>714</v>
      </c>
      <c r="B310" s="1432"/>
      <c r="C310" s="156"/>
      <c r="D310" s="157"/>
      <c r="E310" s="128"/>
      <c r="F310" s="128"/>
      <c r="G310" s="128"/>
      <c r="H310" s="128"/>
      <c r="I310" s="128" t="s">
        <v>1552</v>
      </c>
      <c r="J310" s="128" t="s">
        <v>1552</v>
      </c>
      <c r="K310" s="128" t="s">
        <v>1552</v>
      </c>
      <c r="L310" s="129" t="s">
        <v>1552</v>
      </c>
    </row>
    <row r="311" spans="1:12" ht="13.5" thickBot="1" x14ac:dyDescent="0.25">
      <c r="A311" s="1433" t="s">
        <v>1034</v>
      </c>
      <c r="B311" s="1280"/>
      <c r="C311" s="54"/>
      <c r="D311" s="55"/>
      <c r="E311" s="969"/>
      <c r="F311" s="969"/>
      <c r="G311" s="969"/>
      <c r="H311" s="969"/>
      <c r="I311" s="968" t="s">
        <v>1522</v>
      </c>
      <c r="J311" s="969" t="s">
        <v>1523</v>
      </c>
      <c r="K311" s="969" t="s">
        <v>1536</v>
      </c>
      <c r="L311" s="975" t="s">
        <v>1537</v>
      </c>
    </row>
    <row r="312" spans="1:12" x14ac:dyDescent="0.2">
      <c r="A312" s="1281" t="s">
        <v>689</v>
      </c>
      <c r="B312" s="1269"/>
      <c r="C312" s="948" t="s">
        <v>699</v>
      </c>
      <c r="D312" s="148" t="s">
        <v>691</v>
      </c>
      <c r="E312" s="1018"/>
      <c r="F312" s="1018"/>
      <c r="G312" s="1018"/>
      <c r="H312" s="1018"/>
      <c r="I312" s="103">
        <v>6.8</v>
      </c>
      <c r="J312" s="103">
        <v>9.5</v>
      </c>
      <c r="K312" s="103">
        <v>12</v>
      </c>
      <c r="L312" s="104">
        <v>13.4</v>
      </c>
    </row>
    <row r="313" spans="1:12" x14ac:dyDescent="0.2">
      <c r="A313" s="1262" t="s">
        <v>700</v>
      </c>
      <c r="B313" s="1263"/>
      <c r="C313" s="947" t="s">
        <v>699</v>
      </c>
      <c r="D313" s="149" t="s">
        <v>691</v>
      </c>
      <c r="E313" s="1000"/>
      <c r="F313" s="1000"/>
      <c r="G313" s="1000"/>
      <c r="H313" s="1000"/>
      <c r="I313" s="105">
        <v>7.5</v>
      </c>
      <c r="J313" s="105">
        <v>10.8</v>
      </c>
      <c r="K313" s="105">
        <v>13.5</v>
      </c>
      <c r="L313" s="106">
        <v>15.5</v>
      </c>
    </row>
    <row r="314" spans="1:12" x14ac:dyDescent="0.2">
      <c r="A314" s="1262" t="s">
        <v>702</v>
      </c>
      <c r="B314" s="1263"/>
      <c r="C314" s="1263"/>
      <c r="D314" s="149" t="s">
        <v>693</v>
      </c>
      <c r="E314" s="957"/>
      <c r="F314" s="957"/>
      <c r="G314" s="957"/>
      <c r="H314" s="957"/>
      <c r="I314" s="957">
        <f>'Интерактивный прайс-лист'!$F$26*VLOOKUP(I309,last!$B$1:$C$2090,2,0)</f>
        <v>1760</v>
      </c>
      <c r="J314" s="957">
        <f>'Интерактивный прайс-лист'!$F$26*VLOOKUP(J309,last!$B$1:$C$2090,2,0)</f>
        <v>2007</v>
      </c>
      <c r="K314" s="957">
        <f>'Интерактивный прайс-лист'!$F$26*VLOOKUP(K309,last!$B$1:$C$2090,2,0)</f>
        <v>2262</v>
      </c>
      <c r="L314" s="958">
        <f>'Интерактивный прайс-лист'!$F$26*VLOOKUP(L309,last!$B$1:$C$2090,2,0)</f>
        <v>2703</v>
      </c>
    </row>
    <row r="315" spans="1:12" x14ac:dyDescent="0.2">
      <c r="A315" s="1262" t="s">
        <v>716</v>
      </c>
      <c r="B315" s="1263"/>
      <c r="C315" s="956" t="s">
        <v>1552</v>
      </c>
      <c r="D315" s="149" t="s">
        <v>693</v>
      </c>
      <c r="E315" s="957"/>
      <c r="F315" s="957"/>
      <c r="G315" s="957"/>
      <c r="H315" s="957"/>
      <c r="I315" s="957">
        <f>'Интерактивный прайс-лист'!$F$26*VLOOKUP(I310,last!$B$1:$C$2090,2,0)</f>
        <v>494</v>
      </c>
      <c r="J315" s="957">
        <f>'Интерактивный прайс-лист'!$F$26*VLOOKUP(J310,last!$B$1:$C$2090,2,0)</f>
        <v>494</v>
      </c>
      <c r="K315" s="957">
        <f>'Интерактивный прайс-лист'!$F$26*VLOOKUP(K310,last!$B$1:$C$2090,2,0)</f>
        <v>494</v>
      </c>
      <c r="L315" s="958">
        <f>'Интерактивный прайс-лист'!$F$26*VLOOKUP(L310,last!$B$1:$C$2090,2,0)</f>
        <v>494</v>
      </c>
    </row>
    <row r="316" spans="1:12" x14ac:dyDescent="0.2">
      <c r="A316" s="1262" t="s">
        <v>703</v>
      </c>
      <c r="B316" s="1263"/>
      <c r="C316" s="1263"/>
      <c r="D316" s="149" t="s">
        <v>693</v>
      </c>
      <c r="E316" s="957"/>
      <c r="F316" s="957"/>
      <c r="G316" s="957"/>
      <c r="H316" s="957"/>
      <c r="I316" s="957">
        <f>'Интерактивный прайс-лист'!$F$26*VLOOKUP(I311,last!$B$1:$C$2090,2,0)</f>
        <v>3175</v>
      </c>
      <c r="J316" s="957">
        <f>'Интерактивный прайс-лист'!$F$26*VLOOKUP(J311,last!$B$1:$C$2090,2,0)</f>
        <v>3660</v>
      </c>
      <c r="K316" s="957">
        <f>'Интерактивный прайс-лист'!$F$26*VLOOKUP(K311,last!$B$1:$C$2090,2,0)</f>
        <v>4146</v>
      </c>
      <c r="L316" s="958">
        <f>'Интерактивный прайс-лист'!$F$26*VLOOKUP(L311,last!$B$1:$C$2090,2,0)</f>
        <v>4788</v>
      </c>
    </row>
    <row r="317" spans="1:12" ht="13.5" thickBot="1" x14ac:dyDescent="0.25">
      <c r="A317" s="1420" t="s">
        <v>715</v>
      </c>
      <c r="B317" s="1421"/>
      <c r="C317" s="1421"/>
      <c r="D317" s="135" t="s">
        <v>693</v>
      </c>
      <c r="E317" s="962"/>
      <c r="F317" s="962"/>
      <c r="G317" s="962"/>
      <c r="H317" s="962"/>
      <c r="I317" s="962">
        <f>SUM(I314:I316)</f>
        <v>5429</v>
      </c>
      <c r="J317" s="962">
        <f>SUM(J314:J316)</f>
        <v>6161</v>
      </c>
      <c r="K317" s="962">
        <f>SUM(K314:K316)</f>
        <v>6902</v>
      </c>
      <c r="L317" s="963">
        <f>SUM(L314:L316)</f>
        <v>7985</v>
      </c>
    </row>
    <row r="318" spans="1:12" x14ac:dyDescent="0.2">
      <c r="A318" s="705"/>
      <c r="B318" s="705"/>
      <c r="C318" s="705"/>
      <c r="D318" s="766"/>
      <c r="E318" s="705"/>
      <c r="F318" s="705"/>
      <c r="G318" s="705"/>
      <c r="H318" s="705"/>
      <c r="I318" s="705"/>
      <c r="J318" s="705"/>
      <c r="K318" s="705"/>
      <c r="L318" s="705"/>
    </row>
    <row r="319" spans="1:12" ht="13.5" thickBot="1" x14ac:dyDescent="0.25">
      <c r="A319" s="1373" t="s">
        <v>1087</v>
      </c>
      <c r="B319" s="1373"/>
      <c r="C319" s="1373"/>
      <c r="D319" s="1373"/>
      <c r="E319" s="718"/>
      <c r="F319" s="718"/>
      <c r="G319" s="718"/>
      <c r="H319" s="718"/>
      <c r="I319" s="718"/>
      <c r="J319" s="718"/>
      <c r="K319" s="718"/>
      <c r="L319" s="718"/>
    </row>
    <row r="320" spans="1:12" ht="26.25" hidden="1" customHeight="1" x14ac:dyDescent="0.2">
      <c r="A320" s="1422" t="s">
        <v>1615</v>
      </c>
      <c r="B320" s="1423"/>
      <c r="C320" s="1151" t="s">
        <v>1614</v>
      </c>
      <c r="D320" s="363" t="s">
        <v>693</v>
      </c>
      <c r="E320" s="688"/>
      <c r="F320" s="1082"/>
      <c r="G320" s="1082"/>
      <c r="H320" s="1082"/>
      <c r="I320" s="1290" t="e">
        <f>'Интерактивный прайс-лист'!$F$26*VLOOKUP($C320,last!$B$1:$C$1706,2,0)</f>
        <v>#N/A</v>
      </c>
      <c r="J320" s="1386"/>
      <c r="K320" s="1386"/>
      <c r="L320" s="1291"/>
    </row>
    <row r="321" spans="1:12" ht="26.25" customHeight="1" x14ac:dyDescent="0.2">
      <c r="A321" s="1427" t="s">
        <v>1615</v>
      </c>
      <c r="B321" s="1428"/>
      <c r="C321" s="1194" t="s">
        <v>1614</v>
      </c>
      <c r="D321" s="79" t="s">
        <v>693</v>
      </c>
      <c r="E321" s="1197"/>
      <c r="F321" s="1198"/>
      <c r="G321" s="1198"/>
      <c r="H321" s="1198"/>
      <c r="I321" s="1429" t="s">
        <v>1703</v>
      </c>
      <c r="J321" s="1388"/>
      <c r="K321" s="1388"/>
      <c r="L321" s="1389"/>
    </row>
    <row r="322" spans="1:12" x14ac:dyDescent="0.2">
      <c r="A322" s="1424" t="s">
        <v>726</v>
      </c>
      <c r="B322" s="1122" t="s">
        <v>706</v>
      </c>
      <c r="C322" s="1145" t="s">
        <v>139</v>
      </c>
      <c r="D322" s="148" t="s">
        <v>693</v>
      </c>
      <c r="E322" s="1128"/>
      <c r="F322" s="1128"/>
      <c r="G322" s="1128"/>
      <c r="H322" s="1083"/>
      <c r="I322" s="1388">
        <f>'Интерактивный прайс-лист'!$F$26*VLOOKUP($C322,last!$B$1:$C$1706,2,0)</f>
        <v>94</v>
      </c>
      <c r="J322" s="1388"/>
      <c r="K322" s="1388"/>
      <c r="L322" s="1389"/>
    </row>
    <row r="323" spans="1:12" x14ac:dyDescent="0.2">
      <c r="A323" s="1424"/>
      <c r="B323" s="62" t="s">
        <v>706</v>
      </c>
      <c r="C323" s="1125" t="s">
        <v>1524</v>
      </c>
      <c r="D323" s="88" t="s">
        <v>693</v>
      </c>
      <c r="E323" s="1126"/>
      <c r="F323" s="1126"/>
      <c r="G323" s="1126"/>
      <c r="H323" s="164"/>
      <c r="I323" s="1395">
        <f>'Интерактивный прайс-лист'!$F$26*VLOOKUP($C323,last!$B$1:$C$1706,2,0)</f>
        <v>267</v>
      </c>
      <c r="J323" s="1395"/>
      <c r="K323" s="1395"/>
      <c r="L323" s="1293"/>
    </row>
    <row r="324" spans="1:12" ht="13.5" thickBot="1" x14ac:dyDescent="0.25">
      <c r="A324" s="1425"/>
      <c r="B324" s="113" t="s">
        <v>708</v>
      </c>
      <c r="C324" s="165" t="s">
        <v>1777</v>
      </c>
      <c r="D324" s="135" t="s">
        <v>693</v>
      </c>
      <c r="E324" s="787"/>
      <c r="F324" s="787"/>
      <c r="G324" s="787"/>
      <c r="H324" s="791"/>
      <c r="I324" s="1413">
        <f>'Интерактивный прайс-лист'!$F$26*VLOOKUP($C324,last!$B$1:$C$1706,2,0)</f>
        <v>191</v>
      </c>
      <c r="J324" s="1413"/>
      <c r="K324" s="1413"/>
      <c r="L324" s="1414"/>
    </row>
    <row r="325" spans="1:12" x14ac:dyDescent="0.2">
      <c r="A325" s="705"/>
      <c r="B325" s="705"/>
      <c r="C325" s="705"/>
      <c r="D325" s="766"/>
      <c r="E325" s="705"/>
      <c r="F325" s="705"/>
      <c r="G325" s="705"/>
      <c r="H325" s="705"/>
      <c r="I325" s="705"/>
      <c r="J325" s="705"/>
      <c r="K325" s="705"/>
      <c r="L325" s="705"/>
    </row>
    <row r="326" spans="1:12" x14ac:dyDescent="0.2">
      <c r="A326" s="705"/>
      <c r="B326" s="705"/>
      <c r="C326" s="705"/>
      <c r="D326" s="766"/>
      <c r="E326" s="705"/>
      <c r="F326" s="705"/>
      <c r="G326" s="705"/>
      <c r="H326" s="705"/>
      <c r="I326" s="705"/>
      <c r="J326" s="705"/>
      <c r="K326" s="705"/>
      <c r="L326" s="705"/>
    </row>
    <row r="327" spans="1:12" ht="13.5" thickBot="1" x14ac:dyDescent="0.25">
      <c r="A327" s="707" t="s">
        <v>951</v>
      </c>
      <c r="B327" s="707"/>
      <c r="C327" s="707"/>
      <c r="D327" s="707" t="s">
        <v>950</v>
      </c>
      <c r="E327" s="708"/>
      <c r="F327" s="708"/>
      <c r="G327" s="708"/>
      <c r="H327" s="708"/>
      <c r="I327" s="708"/>
      <c r="J327" s="708"/>
      <c r="K327" s="708"/>
      <c r="L327" s="708"/>
    </row>
    <row r="328" spans="1:12" x14ac:dyDescent="0.2">
      <c r="A328" s="1430" t="s">
        <v>1033</v>
      </c>
      <c r="B328" s="1278"/>
      <c r="C328" s="50"/>
      <c r="D328" s="51"/>
      <c r="E328" s="978"/>
      <c r="F328" s="978"/>
      <c r="G328" s="978"/>
      <c r="H328" s="978"/>
      <c r="I328" s="166" t="s">
        <v>1548</v>
      </c>
      <c r="J328" s="166" t="s">
        <v>1549</v>
      </c>
      <c r="K328" s="166" t="s">
        <v>1550</v>
      </c>
      <c r="L328" s="167" t="s">
        <v>1551</v>
      </c>
    </row>
    <row r="329" spans="1:12" x14ac:dyDescent="0.2">
      <c r="A329" s="1431" t="s">
        <v>714</v>
      </c>
      <c r="B329" s="1432"/>
      <c r="C329" s="156"/>
      <c r="D329" s="157"/>
      <c r="E329" s="128"/>
      <c r="F329" s="128"/>
      <c r="G329" s="128"/>
      <c r="H329" s="128"/>
      <c r="I329" s="677" t="s">
        <v>1553</v>
      </c>
      <c r="J329" s="677" t="s">
        <v>1553</v>
      </c>
      <c r="K329" s="677" t="s">
        <v>1553</v>
      </c>
      <c r="L329" s="777" t="s">
        <v>1553</v>
      </c>
    </row>
    <row r="330" spans="1:12" ht="13.5" thickBot="1" x14ac:dyDescent="0.25">
      <c r="A330" s="1433" t="s">
        <v>1034</v>
      </c>
      <c r="B330" s="1280"/>
      <c r="C330" s="54"/>
      <c r="D330" s="55"/>
      <c r="E330" s="969"/>
      <c r="F330" s="969"/>
      <c r="G330" s="969"/>
      <c r="H330" s="969"/>
      <c r="I330" s="968" t="s">
        <v>1522</v>
      </c>
      <c r="J330" s="969" t="s">
        <v>1523</v>
      </c>
      <c r="K330" s="969" t="s">
        <v>1536</v>
      </c>
      <c r="L330" s="975" t="s">
        <v>1537</v>
      </c>
    </row>
    <row r="331" spans="1:12" x14ac:dyDescent="0.2">
      <c r="A331" s="1281" t="s">
        <v>689</v>
      </c>
      <c r="B331" s="1269"/>
      <c r="C331" s="948" t="s">
        <v>699</v>
      </c>
      <c r="D331" s="148" t="s">
        <v>691</v>
      </c>
      <c r="E331" s="1018"/>
      <c r="F331" s="1018"/>
      <c r="G331" s="1018"/>
      <c r="H331" s="1018"/>
      <c r="I331" s="103">
        <v>6.8</v>
      </c>
      <c r="J331" s="103">
        <v>9.5</v>
      </c>
      <c r="K331" s="103">
        <v>12</v>
      </c>
      <c r="L331" s="104">
        <v>13.4</v>
      </c>
    </row>
    <row r="332" spans="1:12" x14ac:dyDescent="0.2">
      <c r="A332" s="1262" t="s">
        <v>700</v>
      </c>
      <c r="B332" s="1263"/>
      <c r="C332" s="947" t="s">
        <v>699</v>
      </c>
      <c r="D332" s="149" t="s">
        <v>691</v>
      </c>
      <c r="E332" s="1000"/>
      <c r="F332" s="1000"/>
      <c r="G332" s="1000"/>
      <c r="H332" s="1000"/>
      <c r="I332" s="105">
        <v>7.5</v>
      </c>
      <c r="J332" s="105">
        <v>10.8</v>
      </c>
      <c r="K332" s="105">
        <v>13.5</v>
      </c>
      <c r="L332" s="106">
        <v>15.5</v>
      </c>
    </row>
    <row r="333" spans="1:12" x14ac:dyDescent="0.2">
      <c r="A333" s="1262" t="s">
        <v>702</v>
      </c>
      <c r="B333" s="1263"/>
      <c r="C333" s="1263"/>
      <c r="D333" s="149" t="s">
        <v>693</v>
      </c>
      <c r="E333" s="957"/>
      <c r="F333" s="957"/>
      <c r="G333" s="957"/>
      <c r="H333" s="957"/>
      <c r="I333" s="957">
        <f>'Интерактивный прайс-лист'!$F$26*VLOOKUP(I328,last!$B$1:$C$2090,2,0)</f>
        <v>1760</v>
      </c>
      <c r="J333" s="957">
        <f>'Интерактивный прайс-лист'!$F$26*VLOOKUP(J328,last!$B$1:$C$2090,2,0)</f>
        <v>2007</v>
      </c>
      <c r="K333" s="957">
        <f>'Интерактивный прайс-лист'!$F$26*VLOOKUP(K328,last!$B$1:$C$2090,2,0)</f>
        <v>2262</v>
      </c>
      <c r="L333" s="958">
        <f>'Интерактивный прайс-лист'!$F$26*VLOOKUP(L328,last!$B$1:$C$2090,2,0)</f>
        <v>2703</v>
      </c>
    </row>
    <row r="334" spans="1:12" x14ac:dyDescent="0.2">
      <c r="A334" s="1262" t="s">
        <v>716</v>
      </c>
      <c r="B334" s="1263"/>
      <c r="C334" s="956" t="s">
        <v>1555</v>
      </c>
      <c r="D334" s="149" t="s">
        <v>693</v>
      </c>
      <c r="E334" s="957"/>
      <c r="F334" s="957"/>
      <c r="G334" s="957"/>
      <c r="H334" s="957"/>
      <c r="I334" s="957">
        <f>'Интерактивный прайс-лист'!$F$26*VLOOKUP(I329,last!$B$1:$C$2090,2,0)</f>
        <v>539</v>
      </c>
      <c r="J334" s="957">
        <f>'Интерактивный прайс-лист'!$F$26*VLOOKUP(J329,last!$B$1:$C$2090,2,0)</f>
        <v>539</v>
      </c>
      <c r="K334" s="957">
        <f>'Интерактивный прайс-лист'!$F$26*VLOOKUP(K329,last!$B$1:$C$2090,2,0)</f>
        <v>539</v>
      </c>
      <c r="L334" s="958">
        <f>'Интерактивный прайс-лист'!$F$26*VLOOKUP(L329,last!$B$1:$C$2090,2,0)</f>
        <v>539</v>
      </c>
    </row>
    <row r="335" spans="1:12" x14ac:dyDescent="0.2">
      <c r="A335" s="1262" t="s">
        <v>703</v>
      </c>
      <c r="B335" s="1263"/>
      <c r="C335" s="1263"/>
      <c r="D335" s="149" t="s">
        <v>693</v>
      </c>
      <c r="E335" s="957"/>
      <c r="F335" s="957"/>
      <c r="G335" s="957"/>
      <c r="H335" s="957"/>
      <c r="I335" s="957">
        <f>'Интерактивный прайс-лист'!$F$26*VLOOKUP(I330,last!$B$1:$C$2090,2,0)</f>
        <v>3175</v>
      </c>
      <c r="J335" s="957">
        <f>'Интерактивный прайс-лист'!$F$26*VLOOKUP(J330,last!$B$1:$C$2090,2,0)</f>
        <v>3660</v>
      </c>
      <c r="K335" s="957">
        <f>'Интерактивный прайс-лист'!$F$26*VLOOKUP(K330,last!$B$1:$C$2090,2,0)</f>
        <v>4146</v>
      </c>
      <c r="L335" s="958">
        <f>'Интерактивный прайс-лист'!$F$26*VLOOKUP(L330,last!$B$1:$C$2090,2,0)</f>
        <v>4788</v>
      </c>
    </row>
    <row r="336" spans="1:12" ht="13.5" thickBot="1" x14ac:dyDescent="0.25">
      <c r="A336" s="1420" t="s">
        <v>715</v>
      </c>
      <c r="B336" s="1421"/>
      <c r="C336" s="1421"/>
      <c r="D336" s="135" t="s">
        <v>693</v>
      </c>
      <c r="E336" s="962"/>
      <c r="F336" s="962"/>
      <c r="G336" s="962"/>
      <c r="H336" s="962"/>
      <c r="I336" s="962">
        <f>SUM(I333:I335)</f>
        <v>5474</v>
      </c>
      <c r="J336" s="962">
        <f>SUM(J333:J335)</f>
        <v>6206</v>
      </c>
      <c r="K336" s="962">
        <f>SUM(K333:K335)</f>
        <v>6947</v>
      </c>
      <c r="L336" s="963">
        <f>SUM(L333:L335)</f>
        <v>8030</v>
      </c>
    </row>
    <row r="337" spans="1:12" x14ac:dyDescent="0.2">
      <c r="A337" s="705"/>
      <c r="B337" s="705"/>
      <c r="C337" s="705"/>
      <c r="D337" s="766"/>
      <c r="E337" s="705"/>
      <c r="F337" s="705"/>
      <c r="G337" s="705"/>
      <c r="H337" s="705"/>
      <c r="I337" s="705"/>
      <c r="J337" s="705"/>
      <c r="K337" s="705"/>
      <c r="L337" s="705"/>
    </row>
    <row r="338" spans="1:12" ht="13.5" thickBot="1" x14ac:dyDescent="0.25">
      <c r="A338" s="1373" t="s">
        <v>1087</v>
      </c>
      <c r="B338" s="1373"/>
      <c r="C338" s="1373"/>
      <c r="D338" s="1373"/>
      <c r="E338" s="718"/>
      <c r="F338" s="718"/>
      <c r="G338" s="718"/>
      <c r="H338" s="718"/>
      <c r="I338" s="718"/>
      <c r="J338" s="718"/>
      <c r="K338" s="718"/>
      <c r="L338" s="718"/>
    </row>
    <row r="339" spans="1:12" ht="26.25" hidden="1" customHeight="1" x14ac:dyDescent="0.2">
      <c r="A339" s="1422" t="s">
        <v>1615</v>
      </c>
      <c r="B339" s="1423"/>
      <c r="C339" s="1151" t="s">
        <v>1614</v>
      </c>
      <c r="D339" s="363" t="s">
        <v>693</v>
      </c>
      <c r="E339" s="688"/>
      <c r="F339" s="1082"/>
      <c r="G339" s="1082"/>
      <c r="H339" s="1082"/>
      <c r="I339" s="1290" t="e">
        <f>'Интерактивный прайс-лист'!$F$26*VLOOKUP($C339,last!$B$1:$C$1706,2,0)</f>
        <v>#N/A</v>
      </c>
      <c r="J339" s="1386"/>
      <c r="K339" s="1386"/>
      <c r="L339" s="1291"/>
    </row>
    <row r="340" spans="1:12" ht="26.25" customHeight="1" x14ac:dyDescent="0.2">
      <c r="A340" s="1427" t="s">
        <v>1615</v>
      </c>
      <c r="B340" s="1428"/>
      <c r="C340" s="1208" t="s">
        <v>1614</v>
      </c>
      <c r="D340" s="79" t="s">
        <v>693</v>
      </c>
      <c r="E340" s="1197"/>
      <c r="F340" s="1198"/>
      <c r="G340" s="1198"/>
      <c r="H340" s="1198"/>
      <c r="I340" s="1429" t="s">
        <v>1703</v>
      </c>
      <c r="J340" s="1388"/>
      <c r="K340" s="1388"/>
      <c r="L340" s="1389"/>
    </row>
    <row r="341" spans="1:12" x14ac:dyDescent="0.2">
      <c r="A341" s="1424" t="s">
        <v>726</v>
      </c>
      <c r="B341" s="1122" t="s">
        <v>706</v>
      </c>
      <c r="C341" s="1145" t="s">
        <v>139</v>
      </c>
      <c r="D341" s="148" t="s">
        <v>693</v>
      </c>
      <c r="E341" s="1128"/>
      <c r="F341" s="1128"/>
      <c r="G341" s="1128"/>
      <c r="H341" s="1083"/>
      <c r="I341" s="1388">
        <f>'Интерактивный прайс-лист'!$F$26*VLOOKUP($C341,last!$B$1:$C$1706,2,0)</f>
        <v>94</v>
      </c>
      <c r="J341" s="1388"/>
      <c r="K341" s="1388"/>
      <c r="L341" s="1389"/>
    </row>
    <row r="342" spans="1:12" x14ac:dyDescent="0.2">
      <c r="A342" s="1424"/>
      <c r="B342" s="62" t="s">
        <v>706</v>
      </c>
      <c r="C342" s="1125" t="s">
        <v>1524</v>
      </c>
      <c r="D342" s="88" t="s">
        <v>693</v>
      </c>
      <c r="E342" s="1126"/>
      <c r="F342" s="1126"/>
      <c r="G342" s="1126"/>
      <c r="H342" s="164"/>
      <c r="I342" s="1395">
        <f>'Интерактивный прайс-лист'!$F$26*VLOOKUP($C342,last!$B$1:$C$1706,2,0)</f>
        <v>267</v>
      </c>
      <c r="J342" s="1395"/>
      <c r="K342" s="1395"/>
      <c r="L342" s="1293"/>
    </row>
    <row r="343" spans="1:12" ht="13.5" thickBot="1" x14ac:dyDescent="0.25">
      <c r="A343" s="1425"/>
      <c r="B343" s="113" t="s">
        <v>708</v>
      </c>
      <c r="C343" s="165" t="s">
        <v>1777</v>
      </c>
      <c r="D343" s="135" t="s">
        <v>693</v>
      </c>
      <c r="E343" s="787"/>
      <c r="F343" s="787"/>
      <c r="G343" s="787"/>
      <c r="H343" s="791"/>
      <c r="I343" s="1413">
        <f>'Интерактивный прайс-лист'!$F$26*VLOOKUP($C343,last!$B$1:$C$1706,2,0)</f>
        <v>191</v>
      </c>
      <c r="J343" s="1413"/>
      <c r="K343" s="1413"/>
      <c r="L343" s="1414"/>
    </row>
    <row r="344" spans="1:12" x14ac:dyDescent="0.2">
      <c r="A344" s="705"/>
      <c r="B344" s="705"/>
      <c r="C344" s="705"/>
      <c r="D344" s="766"/>
      <c r="E344" s="705"/>
      <c r="F344" s="705"/>
      <c r="G344" s="705"/>
      <c r="H344" s="705"/>
      <c r="I344" s="705"/>
      <c r="J344" s="705"/>
      <c r="K344" s="705"/>
      <c r="L344" s="705"/>
    </row>
    <row r="345" spans="1:12" x14ac:dyDescent="0.2">
      <c r="A345" s="705"/>
      <c r="B345" s="705"/>
      <c r="C345" s="705"/>
      <c r="D345" s="766"/>
      <c r="E345" s="705"/>
      <c r="F345" s="705"/>
      <c r="G345" s="705"/>
      <c r="H345" s="705"/>
      <c r="I345" s="705"/>
      <c r="J345" s="705"/>
      <c r="K345" s="705"/>
      <c r="L345" s="705"/>
    </row>
    <row r="346" spans="1:12" ht="13.5" thickBot="1" x14ac:dyDescent="0.25">
      <c r="A346" s="707" t="s">
        <v>951</v>
      </c>
      <c r="B346" s="707"/>
      <c r="C346" s="707"/>
      <c r="D346" s="707" t="s">
        <v>950</v>
      </c>
      <c r="E346" s="708"/>
      <c r="F346" s="708"/>
      <c r="G346" s="708"/>
      <c r="H346" s="708"/>
      <c r="I346" s="708"/>
      <c r="J346" s="708"/>
      <c r="K346" s="708"/>
      <c r="L346" s="708"/>
    </row>
    <row r="347" spans="1:12" x14ac:dyDescent="0.2">
      <c r="A347" s="1430" t="s">
        <v>1033</v>
      </c>
      <c r="B347" s="1278"/>
      <c r="C347" s="50"/>
      <c r="D347" s="51"/>
      <c r="E347" s="978"/>
      <c r="F347" s="978"/>
      <c r="G347" s="978"/>
      <c r="H347" s="978"/>
      <c r="I347" s="166" t="s">
        <v>1548</v>
      </c>
      <c r="J347" s="166" t="s">
        <v>1549</v>
      </c>
      <c r="K347" s="166" t="s">
        <v>1550</v>
      </c>
      <c r="L347" s="167" t="s">
        <v>1551</v>
      </c>
    </row>
    <row r="348" spans="1:12" x14ac:dyDescent="0.2">
      <c r="A348" s="1431" t="s">
        <v>714</v>
      </c>
      <c r="B348" s="1432"/>
      <c r="C348" s="156"/>
      <c r="D348" s="157"/>
      <c r="E348" s="128"/>
      <c r="F348" s="128"/>
      <c r="G348" s="128"/>
      <c r="H348" s="128"/>
      <c r="I348" s="677" t="s">
        <v>1554</v>
      </c>
      <c r="J348" s="677" t="s">
        <v>1554</v>
      </c>
      <c r="K348" s="677" t="s">
        <v>1554</v>
      </c>
      <c r="L348" s="777" t="s">
        <v>1554</v>
      </c>
    </row>
    <row r="349" spans="1:12" ht="13.5" thickBot="1" x14ac:dyDescent="0.25">
      <c r="A349" s="1433" t="s">
        <v>1034</v>
      </c>
      <c r="B349" s="1280"/>
      <c r="C349" s="54"/>
      <c r="D349" s="55"/>
      <c r="E349" s="969"/>
      <c r="F349" s="969"/>
      <c r="G349" s="969"/>
      <c r="H349" s="969"/>
      <c r="I349" s="968" t="s">
        <v>1522</v>
      </c>
      <c r="J349" s="969" t="s">
        <v>1523</v>
      </c>
      <c r="K349" s="969" t="s">
        <v>1536</v>
      </c>
      <c r="L349" s="975" t="s">
        <v>1537</v>
      </c>
    </row>
    <row r="350" spans="1:12" x14ac:dyDescent="0.2">
      <c r="A350" s="1281" t="s">
        <v>689</v>
      </c>
      <c r="B350" s="1269"/>
      <c r="C350" s="948" t="s">
        <v>699</v>
      </c>
      <c r="D350" s="148" t="s">
        <v>691</v>
      </c>
      <c r="E350" s="1018"/>
      <c r="F350" s="1018"/>
      <c r="G350" s="1018"/>
      <c r="H350" s="1018"/>
      <c r="I350" s="103">
        <v>6.8</v>
      </c>
      <c r="J350" s="103">
        <v>9.5</v>
      </c>
      <c r="K350" s="103">
        <v>12</v>
      </c>
      <c r="L350" s="104">
        <v>13.4</v>
      </c>
    </row>
    <row r="351" spans="1:12" x14ac:dyDescent="0.2">
      <c r="A351" s="1262" t="s">
        <v>700</v>
      </c>
      <c r="B351" s="1263"/>
      <c r="C351" s="947" t="s">
        <v>699</v>
      </c>
      <c r="D351" s="149" t="s">
        <v>691</v>
      </c>
      <c r="E351" s="1000"/>
      <c r="F351" s="1000"/>
      <c r="G351" s="1000"/>
      <c r="H351" s="1000"/>
      <c r="I351" s="105">
        <v>7.5</v>
      </c>
      <c r="J351" s="105">
        <v>10.8</v>
      </c>
      <c r="K351" s="105">
        <v>13.5</v>
      </c>
      <c r="L351" s="106">
        <v>15.5</v>
      </c>
    </row>
    <row r="352" spans="1:12" x14ac:dyDescent="0.2">
      <c r="A352" s="1262" t="s">
        <v>702</v>
      </c>
      <c r="B352" s="1263"/>
      <c r="C352" s="1263"/>
      <c r="D352" s="149" t="s">
        <v>693</v>
      </c>
      <c r="E352" s="957"/>
      <c r="F352" s="957"/>
      <c r="G352" s="957"/>
      <c r="H352" s="957"/>
      <c r="I352" s="957">
        <f>'Интерактивный прайс-лист'!$F$26*VLOOKUP(I347,last!$B$1:$C$2090,2,0)</f>
        <v>1760</v>
      </c>
      <c r="J352" s="957">
        <f>'Интерактивный прайс-лист'!$F$26*VLOOKUP(J347,last!$B$1:$C$2090,2,0)</f>
        <v>2007</v>
      </c>
      <c r="K352" s="957">
        <f>'Интерактивный прайс-лист'!$F$26*VLOOKUP(K347,last!$B$1:$C$2090,2,0)</f>
        <v>2262</v>
      </c>
      <c r="L352" s="958">
        <f>'Интерактивный прайс-лист'!$F$26*VLOOKUP(L347,last!$B$1:$C$2090,2,0)</f>
        <v>2703</v>
      </c>
    </row>
    <row r="353" spans="1:12" x14ac:dyDescent="0.2">
      <c r="A353" s="1262" t="s">
        <v>716</v>
      </c>
      <c r="B353" s="1263"/>
      <c r="C353" s="956" t="s">
        <v>1556</v>
      </c>
      <c r="D353" s="149" t="s">
        <v>693</v>
      </c>
      <c r="E353" s="957"/>
      <c r="F353" s="957"/>
      <c r="G353" s="957"/>
      <c r="H353" s="957"/>
      <c r="I353" s="957">
        <f>'Интерактивный прайс-лист'!$F$26*VLOOKUP(I348,last!$B$1:$C$2090,2,0)</f>
        <v>1177</v>
      </c>
      <c r="J353" s="957">
        <f>'Интерактивный прайс-лист'!$F$26*VLOOKUP(J348,last!$B$1:$C$2090,2,0)</f>
        <v>1177</v>
      </c>
      <c r="K353" s="957">
        <f>'Интерактивный прайс-лист'!$F$26*VLOOKUP(K348,last!$B$1:$C$2090,2,0)</f>
        <v>1177</v>
      </c>
      <c r="L353" s="958">
        <f>'Интерактивный прайс-лист'!$F$26*VLOOKUP(L348,last!$B$1:$C$2090,2,0)</f>
        <v>1177</v>
      </c>
    </row>
    <row r="354" spans="1:12" x14ac:dyDescent="0.2">
      <c r="A354" s="1262" t="s">
        <v>703</v>
      </c>
      <c r="B354" s="1263"/>
      <c r="C354" s="1263"/>
      <c r="D354" s="149" t="s">
        <v>693</v>
      </c>
      <c r="E354" s="957"/>
      <c r="F354" s="957"/>
      <c r="G354" s="957"/>
      <c r="H354" s="957"/>
      <c r="I354" s="957">
        <f>'Интерактивный прайс-лист'!$F$26*VLOOKUP(I349,last!$B$1:$C$2090,2,0)</f>
        <v>3175</v>
      </c>
      <c r="J354" s="957">
        <f>'Интерактивный прайс-лист'!$F$26*VLOOKUP(J349,last!$B$1:$C$2090,2,0)</f>
        <v>3660</v>
      </c>
      <c r="K354" s="957">
        <f>'Интерактивный прайс-лист'!$F$26*VLOOKUP(K349,last!$B$1:$C$2090,2,0)</f>
        <v>4146</v>
      </c>
      <c r="L354" s="958">
        <f>'Интерактивный прайс-лист'!$F$26*VLOOKUP(L349,last!$B$1:$C$2090,2,0)</f>
        <v>4788</v>
      </c>
    </row>
    <row r="355" spans="1:12" ht="13.5" thickBot="1" x14ac:dyDescent="0.25">
      <c r="A355" s="1420" t="s">
        <v>715</v>
      </c>
      <c r="B355" s="1421"/>
      <c r="C355" s="1421"/>
      <c r="D355" s="135" t="s">
        <v>693</v>
      </c>
      <c r="E355" s="962"/>
      <c r="F355" s="962"/>
      <c r="G355" s="962"/>
      <c r="H355" s="962"/>
      <c r="I355" s="962">
        <f>SUM(I352:I354)</f>
        <v>6112</v>
      </c>
      <c r="J355" s="962">
        <f>SUM(J352:J354)</f>
        <v>6844</v>
      </c>
      <c r="K355" s="962">
        <f>SUM(K352:K354)</f>
        <v>7585</v>
      </c>
      <c r="L355" s="963">
        <f>SUM(L352:L354)</f>
        <v>8668</v>
      </c>
    </row>
    <row r="356" spans="1:12" x14ac:dyDescent="0.2">
      <c r="A356" s="705"/>
      <c r="B356" s="705"/>
      <c r="C356" s="705"/>
      <c r="D356" s="766"/>
      <c r="E356" s="705"/>
      <c r="F356" s="705"/>
      <c r="G356" s="705"/>
      <c r="H356" s="705"/>
      <c r="I356" s="705"/>
      <c r="J356" s="705"/>
      <c r="K356" s="705"/>
      <c r="L356" s="705"/>
    </row>
    <row r="357" spans="1:12" ht="13.5" thickBot="1" x14ac:dyDescent="0.25">
      <c r="A357" s="1373" t="s">
        <v>1087</v>
      </c>
      <c r="B357" s="1373"/>
      <c r="C357" s="1373"/>
      <c r="D357" s="1373"/>
      <c r="E357" s="718"/>
      <c r="F357" s="718"/>
      <c r="G357" s="718"/>
      <c r="H357" s="718"/>
      <c r="I357" s="718"/>
      <c r="J357" s="718"/>
      <c r="K357" s="718"/>
      <c r="L357" s="718"/>
    </row>
    <row r="358" spans="1:12" ht="26.25" hidden="1" customHeight="1" x14ac:dyDescent="0.2">
      <c r="A358" s="1422" t="s">
        <v>1615</v>
      </c>
      <c r="B358" s="1423"/>
      <c r="C358" s="1151" t="s">
        <v>1614</v>
      </c>
      <c r="D358" s="363" t="s">
        <v>693</v>
      </c>
      <c r="E358" s="688"/>
      <c r="F358" s="1082"/>
      <c r="G358" s="1082"/>
      <c r="H358" s="1082"/>
      <c r="I358" s="1290" t="e">
        <f>'Интерактивный прайс-лист'!$F$26*VLOOKUP($C358,last!$B$1:$C$1706,2,0)</f>
        <v>#N/A</v>
      </c>
      <c r="J358" s="1386"/>
      <c r="K358" s="1386"/>
      <c r="L358" s="1291"/>
    </row>
    <row r="359" spans="1:12" ht="26.25" customHeight="1" x14ac:dyDescent="0.2">
      <c r="A359" s="1427" t="s">
        <v>1615</v>
      </c>
      <c r="B359" s="1428"/>
      <c r="C359" s="1208" t="s">
        <v>1614</v>
      </c>
      <c r="D359" s="79" t="s">
        <v>693</v>
      </c>
      <c r="E359" s="1197"/>
      <c r="F359" s="1198"/>
      <c r="G359" s="1198"/>
      <c r="H359" s="1198"/>
      <c r="I359" s="1429" t="s">
        <v>1703</v>
      </c>
      <c r="J359" s="1388"/>
      <c r="K359" s="1388"/>
      <c r="L359" s="1389"/>
    </row>
    <row r="360" spans="1:12" x14ac:dyDescent="0.2">
      <c r="A360" s="1424" t="s">
        <v>726</v>
      </c>
      <c r="B360" s="1122" t="s">
        <v>706</v>
      </c>
      <c r="C360" s="1145" t="s">
        <v>139</v>
      </c>
      <c r="D360" s="148" t="s">
        <v>693</v>
      </c>
      <c r="E360" s="1128"/>
      <c r="F360" s="1128"/>
      <c r="G360" s="1128"/>
      <c r="H360" s="1083"/>
      <c r="I360" s="1388">
        <f>'Интерактивный прайс-лист'!$F$26*VLOOKUP($C360,last!$B$1:$C$1706,2,0)</f>
        <v>94</v>
      </c>
      <c r="J360" s="1388"/>
      <c r="K360" s="1388"/>
      <c r="L360" s="1389"/>
    </row>
    <row r="361" spans="1:12" x14ac:dyDescent="0.2">
      <c r="A361" s="1424"/>
      <c r="B361" s="62" t="s">
        <v>706</v>
      </c>
      <c r="C361" s="1125" t="s">
        <v>1524</v>
      </c>
      <c r="D361" s="88" t="s">
        <v>693</v>
      </c>
      <c r="E361" s="1126"/>
      <c r="F361" s="1126"/>
      <c r="G361" s="1126"/>
      <c r="H361" s="164"/>
      <c r="I361" s="1395">
        <f>'Интерактивный прайс-лист'!$F$26*VLOOKUP($C361,last!$B$1:$C$1706,2,0)</f>
        <v>267</v>
      </c>
      <c r="J361" s="1395"/>
      <c r="K361" s="1395"/>
      <c r="L361" s="1293"/>
    </row>
    <row r="362" spans="1:12" ht="13.5" thickBot="1" x14ac:dyDescent="0.25">
      <c r="A362" s="1425"/>
      <c r="B362" s="113" t="s">
        <v>708</v>
      </c>
      <c r="C362" s="165" t="s">
        <v>1777</v>
      </c>
      <c r="D362" s="135" t="s">
        <v>693</v>
      </c>
      <c r="E362" s="787"/>
      <c r="F362" s="787"/>
      <c r="G362" s="787"/>
      <c r="H362" s="791"/>
      <c r="I362" s="1413">
        <f>'Интерактивный прайс-лист'!$F$26*VLOOKUP($C362,last!$B$1:$C$1706,2,0)</f>
        <v>191</v>
      </c>
      <c r="J362" s="1413"/>
      <c r="K362" s="1413"/>
      <c r="L362" s="1414"/>
    </row>
    <row r="363" spans="1:12" x14ac:dyDescent="0.2">
      <c r="A363" s="705"/>
      <c r="B363" s="705"/>
      <c r="C363" s="705"/>
      <c r="D363" s="766"/>
      <c r="E363" s="705"/>
      <c r="F363" s="705"/>
      <c r="G363" s="705"/>
      <c r="H363" s="705"/>
      <c r="I363" s="705"/>
      <c r="J363" s="705"/>
      <c r="K363" s="705"/>
      <c r="L363" s="705"/>
    </row>
    <row r="364" spans="1:12" x14ac:dyDescent="0.2">
      <c r="A364" s="705"/>
      <c r="B364" s="705"/>
      <c r="C364" s="705"/>
      <c r="D364" s="766"/>
      <c r="E364" s="706"/>
      <c r="F364" s="706"/>
      <c r="G364" s="705"/>
      <c r="H364" s="705"/>
      <c r="I364" s="705"/>
      <c r="J364" s="705"/>
      <c r="K364" s="705"/>
      <c r="L364" s="705"/>
    </row>
    <row r="365" spans="1:12" ht="13.5" thickBot="1" x14ac:dyDescent="0.25">
      <c r="A365" s="707" t="s">
        <v>951</v>
      </c>
      <c r="B365" s="707"/>
      <c r="C365" s="707"/>
      <c r="D365" s="707" t="s">
        <v>950</v>
      </c>
      <c r="E365" s="708"/>
      <c r="F365" s="708"/>
      <c r="G365" s="708"/>
      <c r="H365" s="703"/>
      <c r="I365" s="703"/>
      <c r="J365" s="708"/>
      <c r="K365" s="708"/>
      <c r="L365" s="708"/>
    </row>
    <row r="366" spans="1:12" x14ac:dyDescent="0.2">
      <c r="A366" s="1430" t="s">
        <v>1033</v>
      </c>
      <c r="B366" s="1278"/>
      <c r="C366" s="50"/>
      <c r="D366" s="51"/>
      <c r="E366" s="978"/>
      <c r="F366" s="978"/>
      <c r="G366" s="978"/>
      <c r="H366" s="978"/>
      <c r="I366" s="166"/>
      <c r="J366" s="166" t="s">
        <v>1549</v>
      </c>
      <c r="K366" s="166" t="s">
        <v>1550</v>
      </c>
      <c r="L366" s="167" t="s">
        <v>1551</v>
      </c>
    </row>
    <row r="367" spans="1:12" x14ac:dyDescent="0.2">
      <c r="A367" s="1431" t="s">
        <v>714</v>
      </c>
      <c r="B367" s="1432"/>
      <c r="C367" s="156"/>
      <c r="D367" s="157"/>
      <c r="E367" s="128"/>
      <c r="F367" s="128"/>
      <c r="G367" s="128"/>
      <c r="H367" s="128"/>
      <c r="I367" s="128"/>
      <c r="J367" s="128" t="s">
        <v>1552</v>
      </c>
      <c r="K367" s="128" t="s">
        <v>1552</v>
      </c>
      <c r="L367" s="129" t="s">
        <v>1552</v>
      </c>
    </row>
    <row r="368" spans="1:12" ht="13.5" thickBot="1" x14ac:dyDescent="0.25">
      <c r="A368" s="1433" t="s">
        <v>1034</v>
      </c>
      <c r="B368" s="1280"/>
      <c r="C368" s="54"/>
      <c r="D368" s="55"/>
      <c r="E368" s="969"/>
      <c r="F368" s="969"/>
      <c r="G368" s="969"/>
      <c r="H368" s="969"/>
      <c r="I368" s="968"/>
      <c r="J368" s="969" t="s">
        <v>1521</v>
      </c>
      <c r="K368" s="969" t="s">
        <v>1538</v>
      </c>
      <c r="L368" s="975" t="s">
        <v>1539</v>
      </c>
    </row>
    <row r="369" spans="1:12" x14ac:dyDescent="0.2">
      <c r="A369" s="1281" t="s">
        <v>689</v>
      </c>
      <c r="B369" s="1269"/>
      <c r="C369" s="948" t="s">
        <v>699</v>
      </c>
      <c r="D369" s="148" t="s">
        <v>691</v>
      </c>
      <c r="E369" s="1018"/>
      <c r="F369" s="1018"/>
      <c r="G369" s="1018"/>
      <c r="H369" s="1018"/>
      <c r="I369" s="103"/>
      <c r="J369" s="103">
        <v>9.5</v>
      </c>
      <c r="K369" s="103">
        <v>12</v>
      </c>
      <c r="L369" s="104">
        <v>13.4</v>
      </c>
    </row>
    <row r="370" spans="1:12" x14ac:dyDescent="0.2">
      <c r="A370" s="1262" t="s">
        <v>700</v>
      </c>
      <c r="B370" s="1263"/>
      <c r="C370" s="947" t="s">
        <v>699</v>
      </c>
      <c r="D370" s="149" t="s">
        <v>691</v>
      </c>
      <c r="E370" s="1000"/>
      <c r="F370" s="1000"/>
      <c r="G370" s="1000"/>
      <c r="H370" s="1000"/>
      <c r="I370" s="105"/>
      <c r="J370" s="105">
        <v>10.8</v>
      </c>
      <c r="K370" s="105">
        <v>13.5</v>
      </c>
      <c r="L370" s="106">
        <v>15.5</v>
      </c>
    </row>
    <row r="371" spans="1:12" x14ac:dyDescent="0.2">
      <c r="A371" s="1262" t="s">
        <v>702</v>
      </c>
      <c r="B371" s="1263"/>
      <c r="C371" s="1263"/>
      <c r="D371" s="149" t="s">
        <v>693</v>
      </c>
      <c r="E371" s="957"/>
      <c r="F371" s="957"/>
      <c r="G371" s="957"/>
      <c r="H371" s="957"/>
      <c r="I371" s="957"/>
      <c r="J371" s="957">
        <f>'Интерактивный прайс-лист'!$F$26*VLOOKUP(J366,last!$B$1:$C$2090,2,0)</f>
        <v>2007</v>
      </c>
      <c r="K371" s="957">
        <f>'Интерактивный прайс-лист'!$F$26*VLOOKUP(K366,last!$B$1:$C$2090,2,0)</f>
        <v>2262</v>
      </c>
      <c r="L371" s="958">
        <f>'Интерактивный прайс-лист'!$F$26*VLOOKUP(L366,last!$B$1:$C$2090,2,0)</f>
        <v>2703</v>
      </c>
    </row>
    <row r="372" spans="1:12" x14ac:dyDescent="0.2">
      <c r="A372" s="1262" t="s">
        <v>716</v>
      </c>
      <c r="B372" s="1263"/>
      <c r="C372" s="956" t="s">
        <v>1552</v>
      </c>
      <c r="D372" s="149" t="s">
        <v>693</v>
      </c>
      <c r="E372" s="957"/>
      <c r="F372" s="957"/>
      <c r="G372" s="957"/>
      <c r="H372" s="957"/>
      <c r="I372" s="957"/>
      <c r="J372" s="957">
        <f>'Интерактивный прайс-лист'!$F$26*VLOOKUP(J367,last!$B$1:$C$2090,2,0)</f>
        <v>494</v>
      </c>
      <c r="K372" s="957">
        <f>'Интерактивный прайс-лист'!$F$26*VLOOKUP(K367,last!$B$1:$C$2090,2,0)</f>
        <v>494</v>
      </c>
      <c r="L372" s="958">
        <f>'Интерактивный прайс-лист'!$F$26*VLOOKUP(L367,last!$B$1:$C$2090,2,0)</f>
        <v>494</v>
      </c>
    </row>
    <row r="373" spans="1:12" x14ac:dyDescent="0.2">
      <c r="A373" s="1262" t="s">
        <v>703</v>
      </c>
      <c r="B373" s="1263"/>
      <c r="C373" s="1263"/>
      <c r="D373" s="149" t="s">
        <v>693</v>
      </c>
      <c r="E373" s="957"/>
      <c r="F373" s="957"/>
      <c r="G373" s="957"/>
      <c r="H373" s="957"/>
      <c r="I373" s="957"/>
      <c r="J373" s="957">
        <f>'Интерактивный прайс-лист'!$F$26*VLOOKUP(J368,last!$B$1:$C$2090,2,0)</f>
        <v>3660</v>
      </c>
      <c r="K373" s="957">
        <f>'Интерактивный прайс-лист'!$F$26*VLOOKUP(K368,last!$B$1:$C$2090,2,0)</f>
        <v>4146</v>
      </c>
      <c r="L373" s="958">
        <f>'Интерактивный прайс-лист'!$F$26*VLOOKUP(L368,last!$B$1:$C$2090,2,0)</f>
        <v>4788</v>
      </c>
    </row>
    <row r="374" spans="1:12" ht="13.5" thickBot="1" x14ac:dyDescent="0.25">
      <c r="A374" s="1420" t="s">
        <v>715</v>
      </c>
      <c r="B374" s="1421"/>
      <c r="C374" s="1421"/>
      <c r="D374" s="135" t="s">
        <v>693</v>
      </c>
      <c r="E374" s="962"/>
      <c r="F374" s="962"/>
      <c r="G374" s="962"/>
      <c r="H374" s="962"/>
      <c r="I374" s="962"/>
      <c r="J374" s="962">
        <f>SUM(J371:J373)</f>
        <v>6161</v>
      </c>
      <c r="K374" s="962">
        <f>SUM(K371:K373)</f>
        <v>6902</v>
      </c>
      <c r="L374" s="963">
        <f>SUM(L371:L373)</f>
        <v>7985</v>
      </c>
    </row>
    <row r="375" spans="1:12" x14ac:dyDescent="0.2">
      <c r="A375" s="705"/>
      <c r="B375" s="705"/>
      <c r="C375" s="705"/>
      <c r="D375" s="766"/>
      <c r="E375" s="705"/>
      <c r="F375" s="705"/>
      <c r="G375" s="705"/>
      <c r="H375" s="705"/>
      <c r="I375" s="705"/>
      <c r="J375" s="705"/>
      <c r="K375" s="705"/>
      <c r="L375" s="705"/>
    </row>
    <row r="376" spans="1:12" ht="13.5" thickBot="1" x14ac:dyDescent="0.25">
      <c r="A376" s="1373" t="s">
        <v>1087</v>
      </c>
      <c r="B376" s="1373"/>
      <c r="C376" s="1373"/>
      <c r="D376" s="1373"/>
      <c r="E376" s="718"/>
      <c r="F376" s="718"/>
      <c r="G376" s="718"/>
      <c r="H376" s="718"/>
      <c r="I376" s="718"/>
      <c r="J376" s="718"/>
      <c r="K376" s="718"/>
      <c r="L376" s="718"/>
    </row>
    <row r="377" spans="1:12" ht="26.25" hidden="1" customHeight="1" x14ac:dyDescent="0.2">
      <c r="A377" s="1422" t="s">
        <v>1615</v>
      </c>
      <c r="B377" s="1423"/>
      <c r="C377" s="1195" t="s">
        <v>1614</v>
      </c>
      <c r="D377" s="363" t="s">
        <v>693</v>
      </c>
      <c r="E377" s="688"/>
      <c r="F377" s="1082"/>
      <c r="G377" s="1082"/>
      <c r="H377" s="1082"/>
      <c r="I377" s="795"/>
      <c r="J377" s="1290" t="e">
        <f>'Интерактивный прайс-лист'!$F$26*VLOOKUP($C377,last!$B$1:$C$1706,2,0)</f>
        <v>#N/A</v>
      </c>
      <c r="K377" s="1386"/>
      <c r="L377" s="1291"/>
    </row>
    <row r="378" spans="1:12" ht="26.25" customHeight="1" x14ac:dyDescent="0.2">
      <c r="A378" s="1427" t="s">
        <v>1615</v>
      </c>
      <c r="B378" s="1428"/>
      <c r="C378" s="1194" t="s">
        <v>1614</v>
      </c>
      <c r="D378" s="79" t="s">
        <v>693</v>
      </c>
      <c r="E378" s="1197"/>
      <c r="F378" s="1198"/>
      <c r="G378" s="1198"/>
      <c r="H378" s="1198"/>
      <c r="I378" s="1065"/>
      <c r="J378" s="1429" t="s">
        <v>1703</v>
      </c>
      <c r="K378" s="1388"/>
      <c r="L378" s="1389"/>
    </row>
    <row r="379" spans="1:12" x14ac:dyDescent="0.2">
      <c r="A379" s="1424" t="s">
        <v>726</v>
      </c>
      <c r="B379" s="1122" t="s">
        <v>706</v>
      </c>
      <c r="C379" s="1145" t="s">
        <v>139</v>
      </c>
      <c r="D379" s="148" t="s">
        <v>693</v>
      </c>
      <c r="E379" s="1128"/>
      <c r="F379" s="1128"/>
      <c r="G379" s="1128"/>
      <c r="H379" s="1128"/>
      <c r="I379" s="740"/>
      <c r="J379" s="1292">
        <f>'Интерактивный прайс-лист'!$F$26*VLOOKUP($C379,last!$B$1:$C$1706,2,0)</f>
        <v>94</v>
      </c>
      <c r="K379" s="1395"/>
      <c r="L379" s="1293"/>
    </row>
    <row r="380" spans="1:12" x14ac:dyDescent="0.2">
      <c r="A380" s="1424"/>
      <c r="B380" s="62" t="s">
        <v>706</v>
      </c>
      <c r="C380" s="1125" t="s">
        <v>1524</v>
      </c>
      <c r="D380" s="88" t="s">
        <v>693</v>
      </c>
      <c r="E380" s="1126"/>
      <c r="F380" s="1126"/>
      <c r="G380" s="1126"/>
      <c r="H380" s="1126"/>
      <c r="I380" s="740"/>
      <c r="J380" s="1292">
        <f>'Интерактивный прайс-лист'!$F$26*VLOOKUP($C380,last!$B$1:$C$1706,2,0)</f>
        <v>267</v>
      </c>
      <c r="K380" s="1395"/>
      <c r="L380" s="1293"/>
    </row>
    <row r="381" spans="1:12" ht="13.5" thickBot="1" x14ac:dyDescent="0.25">
      <c r="A381" s="1425"/>
      <c r="B381" s="113" t="s">
        <v>708</v>
      </c>
      <c r="C381" s="165" t="s">
        <v>1777</v>
      </c>
      <c r="D381" s="135" t="s">
        <v>693</v>
      </c>
      <c r="E381" s="787"/>
      <c r="F381" s="787"/>
      <c r="G381" s="787"/>
      <c r="H381" s="787"/>
      <c r="I381" s="796"/>
      <c r="J381" s="1426">
        <f>'Интерактивный прайс-лист'!$F$26*VLOOKUP($C381,last!$B$1:$C$1706,2,0)</f>
        <v>191</v>
      </c>
      <c r="K381" s="1413"/>
      <c r="L381" s="1414"/>
    </row>
    <row r="382" spans="1:12" x14ac:dyDescent="0.2">
      <c r="A382" s="705"/>
      <c r="B382" s="705"/>
      <c r="C382" s="705"/>
      <c r="D382" s="766"/>
      <c r="E382" s="705"/>
      <c r="F382" s="705"/>
      <c r="G382" s="705"/>
      <c r="H382" s="703"/>
      <c r="I382" s="703"/>
      <c r="J382" s="705"/>
      <c r="K382" s="705"/>
      <c r="L382" s="705"/>
    </row>
    <row r="383" spans="1:12" x14ac:dyDescent="0.2">
      <c r="A383" s="705"/>
      <c r="B383" s="705"/>
      <c r="C383" s="705"/>
      <c r="D383" s="766"/>
      <c r="E383" s="705"/>
      <c r="F383" s="705"/>
      <c r="G383" s="705"/>
      <c r="H383" s="703"/>
      <c r="I383" s="703"/>
      <c r="J383" s="705"/>
      <c r="K383" s="705"/>
      <c r="L383" s="705"/>
    </row>
    <row r="384" spans="1:12" ht="13.5" thickBot="1" x14ac:dyDescent="0.25">
      <c r="A384" s="707" t="s">
        <v>951</v>
      </c>
      <c r="B384" s="707"/>
      <c r="C384" s="707"/>
      <c r="D384" s="707" t="s">
        <v>950</v>
      </c>
      <c r="E384" s="708"/>
      <c r="F384" s="708"/>
      <c r="G384" s="708"/>
      <c r="H384" s="703"/>
      <c r="I384" s="703"/>
      <c r="J384" s="708"/>
      <c r="K384" s="708"/>
      <c r="L384" s="708"/>
    </row>
    <row r="385" spans="1:12" x14ac:dyDescent="0.2">
      <c r="A385" s="1430" t="s">
        <v>1033</v>
      </c>
      <c r="B385" s="1278"/>
      <c r="C385" s="50"/>
      <c r="D385" s="51"/>
      <c r="E385" s="978"/>
      <c r="F385" s="978"/>
      <c r="G385" s="978"/>
      <c r="H385" s="978"/>
      <c r="I385" s="166"/>
      <c r="J385" s="166" t="s">
        <v>1549</v>
      </c>
      <c r="K385" s="166" t="s">
        <v>1550</v>
      </c>
      <c r="L385" s="167" t="s">
        <v>1551</v>
      </c>
    </row>
    <row r="386" spans="1:12" x14ac:dyDescent="0.2">
      <c r="A386" s="1431" t="s">
        <v>714</v>
      </c>
      <c r="B386" s="1432"/>
      <c r="C386" s="156"/>
      <c r="D386" s="157"/>
      <c r="E386" s="128"/>
      <c r="F386" s="128"/>
      <c r="G386" s="128"/>
      <c r="H386" s="128"/>
      <c r="I386" s="677"/>
      <c r="J386" s="677" t="s">
        <v>1553</v>
      </c>
      <c r="K386" s="677" t="s">
        <v>1553</v>
      </c>
      <c r="L386" s="777" t="s">
        <v>1553</v>
      </c>
    </row>
    <row r="387" spans="1:12" ht="13.5" thickBot="1" x14ac:dyDescent="0.25">
      <c r="A387" s="1433" t="s">
        <v>1034</v>
      </c>
      <c r="B387" s="1280"/>
      <c r="C387" s="54"/>
      <c r="D387" s="55"/>
      <c r="E387" s="969"/>
      <c r="F387" s="969"/>
      <c r="G387" s="969"/>
      <c r="H387" s="969"/>
      <c r="I387" s="968"/>
      <c r="J387" s="969" t="s">
        <v>1521</v>
      </c>
      <c r="K387" s="969" t="s">
        <v>1538</v>
      </c>
      <c r="L387" s="975" t="s">
        <v>1539</v>
      </c>
    </row>
    <row r="388" spans="1:12" x14ac:dyDescent="0.2">
      <c r="A388" s="1281" t="s">
        <v>689</v>
      </c>
      <c r="B388" s="1269"/>
      <c r="C388" s="948" t="s">
        <v>699</v>
      </c>
      <c r="D388" s="148" t="s">
        <v>691</v>
      </c>
      <c r="E388" s="1018"/>
      <c r="F388" s="1018"/>
      <c r="G388" s="1018"/>
      <c r="H388" s="1018"/>
      <c r="I388" s="103"/>
      <c r="J388" s="103">
        <v>9.5</v>
      </c>
      <c r="K388" s="103">
        <v>12</v>
      </c>
      <c r="L388" s="104">
        <v>13.4</v>
      </c>
    </row>
    <row r="389" spans="1:12" x14ac:dyDescent="0.2">
      <c r="A389" s="1262" t="s">
        <v>700</v>
      </c>
      <c r="B389" s="1263"/>
      <c r="C389" s="947" t="s">
        <v>699</v>
      </c>
      <c r="D389" s="149" t="s">
        <v>691</v>
      </c>
      <c r="E389" s="1000"/>
      <c r="F389" s="1000"/>
      <c r="G389" s="1000"/>
      <c r="H389" s="1000"/>
      <c r="I389" s="105"/>
      <c r="J389" s="105">
        <v>10.8</v>
      </c>
      <c r="K389" s="105">
        <v>13.5</v>
      </c>
      <c r="L389" s="106">
        <v>15.5</v>
      </c>
    </row>
    <row r="390" spans="1:12" x14ac:dyDescent="0.2">
      <c r="A390" s="1262" t="s">
        <v>702</v>
      </c>
      <c r="B390" s="1263"/>
      <c r="C390" s="1263"/>
      <c r="D390" s="149" t="s">
        <v>693</v>
      </c>
      <c r="E390" s="957"/>
      <c r="F390" s="957"/>
      <c r="G390" s="957"/>
      <c r="H390" s="957"/>
      <c r="I390" s="957"/>
      <c r="J390" s="957">
        <f>'Интерактивный прайс-лист'!$F$26*VLOOKUP(J385,last!$B$1:$C$2090,2,0)</f>
        <v>2007</v>
      </c>
      <c r="K390" s="957">
        <f>'Интерактивный прайс-лист'!$F$26*VLOOKUP(K385,last!$B$1:$C$2090,2,0)</f>
        <v>2262</v>
      </c>
      <c r="L390" s="958">
        <f>'Интерактивный прайс-лист'!$F$26*VLOOKUP(L385,last!$B$1:$C$2090,2,0)</f>
        <v>2703</v>
      </c>
    </row>
    <row r="391" spans="1:12" x14ac:dyDescent="0.2">
      <c r="A391" s="1262" t="s">
        <v>716</v>
      </c>
      <c r="B391" s="1263"/>
      <c r="C391" s="956" t="s">
        <v>1555</v>
      </c>
      <c r="D391" s="149" t="s">
        <v>693</v>
      </c>
      <c r="E391" s="957"/>
      <c r="F391" s="957"/>
      <c r="G391" s="957"/>
      <c r="H391" s="957"/>
      <c r="I391" s="957"/>
      <c r="J391" s="957">
        <f>'Интерактивный прайс-лист'!$F$26*VLOOKUP(J386,last!$B$1:$C$2090,2,0)</f>
        <v>539</v>
      </c>
      <c r="K391" s="957">
        <f>'Интерактивный прайс-лист'!$F$26*VLOOKUP(K386,last!$B$1:$C$2090,2,0)</f>
        <v>539</v>
      </c>
      <c r="L391" s="958">
        <f>'Интерактивный прайс-лист'!$F$26*VLOOKUP(L386,last!$B$1:$C$2090,2,0)</f>
        <v>539</v>
      </c>
    </row>
    <row r="392" spans="1:12" x14ac:dyDescent="0.2">
      <c r="A392" s="1262" t="s">
        <v>703</v>
      </c>
      <c r="B392" s="1263"/>
      <c r="C392" s="1263"/>
      <c r="D392" s="149" t="s">
        <v>693</v>
      </c>
      <c r="E392" s="957"/>
      <c r="F392" s="957"/>
      <c r="G392" s="957"/>
      <c r="H392" s="957"/>
      <c r="I392" s="957"/>
      <c r="J392" s="957">
        <f>'Интерактивный прайс-лист'!$F$26*VLOOKUP(J387,last!$B$1:$C$2090,2,0)</f>
        <v>3660</v>
      </c>
      <c r="K392" s="957">
        <f>'Интерактивный прайс-лист'!$F$26*VLOOKUP(K387,last!$B$1:$C$2090,2,0)</f>
        <v>4146</v>
      </c>
      <c r="L392" s="958">
        <f>'Интерактивный прайс-лист'!$F$26*VLOOKUP(L387,last!$B$1:$C$2090,2,0)</f>
        <v>4788</v>
      </c>
    </row>
    <row r="393" spans="1:12" ht="13.5" thickBot="1" x14ac:dyDescent="0.25">
      <c r="A393" s="1420" t="s">
        <v>715</v>
      </c>
      <c r="B393" s="1421"/>
      <c r="C393" s="1421"/>
      <c r="D393" s="135" t="s">
        <v>693</v>
      </c>
      <c r="E393" s="962"/>
      <c r="F393" s="962"/>
      <c r="G393" s="962"/>
      <c r="H393" s="962"/>
      <c r="I393" s="962"/>
      <c r="J393" s="962">
        <f>SUM(J390:J392)</f>
        <v>6206</v>
      </c>
      <c r="K393" s="962">
        <f>SUM(K390:K392)</f>
        <v>6947</v>
      </c>
      <c r="L393" s="963">
        <f>SUM(L390:L392)</f>
        <v>8030</v>
      </c>
    </row>
    <row r="394" spans="1:12" x14ac:dyDescent="0.2">
      <c r="A394" s="705"/>
      <c r="B394" s="705"/>
      <c r="C394" s="705"/>
      <c r="D394" s="766"/>
      <c r="E394" s="705"/>
      <c r="F394" s="705"/>
      <c r="G394" s="705"/>
      <c r="H394" s="705"/>
      <c r="I394" s="705"/>
      <c r="J394" s="705"/>
      <c r="K394" s="705"/>
      <c r="L394" s="705"/>
    </row>
    <row r="395" spans="1:12" ht="13.5" thickBot="1" x14ac:dyDescent="0.25">
      <c r="A395" s="1373" t="s">
        <v>1087</v>
      </c>
      <c r="B395" s="1373"/>
      <c r="C395" s="1373"/>
      <c r="D395" s="1373"/>
      <c r="E395" s="718"/>
      <c r="F395" s="718"/>
      <c r="G395" s="718"/>
      <c r="H395" s="718"/>
      <c r="I395" s="718"/>
      <c r="J395" s="718"/>
      <c r="K395" s="718"/>
      <c r="L395" s="718"/>
    </row>
    <row r="396" spans="1:12" ht="26.25" hidden="1" customHeight="1" x14ac:dyDescent="0.2">
      <c r="A396" s="1422" t="s">
        <v>1615</v>
      </c>
      <c r="B396" s="1423"/>
      <c r="C396" s="1151" t="s">
        <v>1614</v>
      </c>
      <c r="D396" s="363" t="s">
        <v>693</v>
      </c>
      <c r="E396" s="688"/>
      <c r="F396" s="1082"/>
      <c r="G396" s="1082"/>
      <c r="H396" s="1082"/>
      <c r="I396" s="795"/>
      <c r="J396" s="1290" t="e">
        <f>'Интерактивный прайс-лист'!$F$26*VLOOKUP($C396,last!$B$1:$C$1706,2,0)</f>
        <v>#N/A</v>
      </c>
      <c r="K396" s="1386"/>
      <c r="L396" s="1291"/>
    </row>
    <row r="397" spans="1:12" ht="26.25" customHeight="1" x14ac:dyDescent="0.2">
      <c r="A397" s="1427" t="s">
        <v>1615</v>
      </c>
      <c r="B397" s="1428"/>
      <c r="C397" s="1208" t="s">
        <v>1614</v>
      </c>
      <c r="D397" s="79" t="s">
        <v>693</v>
      </c>
      <c r="E397" s="1197"/>
      <c r="F397" s="1198"/>
      <c r="G397" s="1198"/>
      <c r="H397" s="1198"/>
      <c r="I397" s="1065"/>
      <c r="J397" s="1429" t="s">
        <v>1703</v>
      </c>
      <c r="K397" s="1388"/>
      <c r="L397" s="1389"/>
    </row>
    <row r="398" spans="1:12" x14ac:dyDescent="0.2">
      <c r="A398" s="1424" t="s">
        <v>726</v>
      </c>
      <c r="B398" s="1122" t="s">
        <v>706</v>
      </c>
      <c r="C398" s="1145" t="s">
        <v>139</v>
      </c>
      <c r="D398" s="148" t="s">
        <v>693</v>
      </c>
      <c r="E398" s="1128"/>
      <c r="F398" s="1128"/>
      <c r="G398" s="1128"/>
      <c r="H398" s="1128"/>
      <c r="I398" s="740"/>
      <c r="J398" s="1292">
        <f>'Интерактивный прайс-лист'!$F$26*VLOOKUP($C398,last!$B$1:$C$1706,2,0)</f>
        <v>94</v>
      </c>
      <c r="K398" s="1395"/>
      <c r="L398" s="1293"/>
    </row>
    <row r="399" spans="1:12" x14ac:dyDescent="0.2">
      <c r="A399" s="1424"/>
      <c r="B399" s="62" t="s">
        <v>706</v>
      </c>
      <c r="C399" s="1125" t="s">
        <v>1524</v>
      </c>
      <c r="D399" s="88" t="s">
        <v>693</v>
      </c>
      <c r="E399" s="1126"/>
      <c r="F399" s="1126"/>
      <c r="G399" s="1126"/>
      <c r="H399" s="1126"/>
      <c r="I399" s="740"/>
      <c r="J399" s="1292">
        <f>'Интерактивный прайс-лист'!$F$26*VLOOKUP($C399,last!$B$1:$C$1706,2,0)</f>
        <v>267</v>
      </c>
      <c r="K399" s="1395"/>
      <c r="L399" s="1293"/>
    </row>
    <row r="400" spans="1:12" ht="13.5" thickBot="1" x14ac:dyDescent="0.25">
      <c r="A400" s="1425"/>
      <c r="B400" s="113" t="s">
        <v>708</v>
      </c>
      <c r="C400" s="165" t="s">
        <v>1777</v>
      </c>
      <c r="D400" s="135" t="s">
        <v>693</v>
      </c>
      <c r="E400" s="787"/>
      <c r="F400" s="787"/>
      <c r="G400" s="787"/>
      <c r="H400" s="787"/>
      <c r="I400" s="796"/>
      <c r="J400" s="1426">
        <f>'Интерактивный прайс-лист'!$F$26*VLOOKUP($C400,last!$B$1:$C$1706,2,0)</f>
        <v>191</v>
      </c>
      <c r="K400" s="1413"/>
      <c r="L400" s="1414"/>
    </row>
    <row r="401" spans="1:12" x14ac:dyDescent="0.2">
      <c r="A401" s="705"/>
      <c r="B401" s="705"/>
      <c r="C401" s="705"/>
      <c r="D401" s="766"/>
      <c r="E401" s="705"/>
      <c r="F401" s="705"/>
      <c r="G401" s="705"/>
      <c r="H401" s="703"/>
      <c r="I401" s="703"/>
      <c r="J401" s="705"/>
      <c r="K401" s="705"/>
      <c r="L401" s="705"/>
    </row>
    <row r="402" spans="1:12" x14ac:dyDescent="0.2">
      <c r="A402" s="705"/>
      <c r="B402" s="705"/>
      <c r="C402" s="705"/>
      <c r="D402" s="766"/>
      <c r="E402" s="705"/>
      <c r="F402" s="705"/>
      <c r="G402" s="705"/>
      <c r="H402" s="703"/>
      <c r="I402" s="703"/>
      <c r="J402" s="705"/>
      <c r="K402" s="705"/>
      <c r="L402" s="705"/>
    </row>
    <row r="403" spans="1:12" ht="13.5" thickBot="1" x14ac:dyDescent="0.25">
      <c r="A403" s="707" t="s">
        <v>951</v>
      </c>
      <c r="B403" s="707"/>
      <c r="C403" s="707"/>
      <c r="D403" s="707" t="s">
        <v>950</v>
      </c>
      <c r="E403" s="708"/>
      <c r="F403" s="708"/>
      <c r="G403" s="708"/>
      <c r="H403" s="703"/>
      <c r="I403" s="703"/>
      <c r="J403" s="708"/>
      <c r="K403" s="708"/>
      <c r="L403" s="708"/>
    </row>
    <row r="404" spans="1:12" x14ac:dyDescent="0.2">
      <c r="A404" s="1430" t="s">
        <v>1033</v>
      </c>
      <c r="B404" s="1278"/>
      <c r="C404" s="50"/>
      <c r="D404" s="51"/>
      <c r="E404" s="978"/>
      <c r="F404" s="978"/>
      <c r="G404" s="978"/>
      <c r="H404" s="978"/>
      <c r="I404" s="166"/>
      <c r="J404" s="166" t="s">
        <v>1549</v>
      </c>
      <c r="K404" s="166" t="s">
        <v>1550</v>
      </c>
      <c r="L404" s="167" t="s">
        <v>1551</v>
      </c>
    </row>
    <row r="405" spans="1:12" x14ac:dyDescent="0.2">
      <c r="A405" s="1431" t="s">
        <v>714</v>
      </c>
      <c r="B405" s="1432"/>
      <c r="C405" s="156"/>
      <c r="D405" s="157"/>
      <c r="E405" s="128"/>
      <c r="F405" s="128"/>
      <c r="G405" s="128"/>
      <c r="H405" s="128"/>
      <c r="I405" s="677"/>
      <c r="J405" s="677" t="s">
        <v>1554</v>
      </c>
      <c r="K405" s="677" t="s">
        <v>1554</v>
      </c>
      <c r="L405" s="777" t="s">
        <v>1554</v>
      </c>
    </row>
    <row r="406" spans="1:12" ht="13.5" thickBot="1" x14ac:dyDescent="0.25">
      <c r="A406" s="1433" t="s">
        <v>1034</v>
      </c>
      <c r="B406" s="1280"/>
      <c r="C406" s="54"/>
      <c r="D406" s="55"/>
      <c r="E406" s="969"/>
      <c r="F406" s="969"/>
      <c r="G406" s="969"/>
      <c r="H406" s="969"/>
      <c r="I406" s="968"/>
      <c r="J406" s="969" t="s">
        <v>1521</v>
      </c>
      <c r="K406" s="969" t="s">
        <v>1538</v>
      </c>
      <c r="L406" s="975" t="s">
        <v>1539</v>
      </c>
    </row>
    <row r="407" spans="1:12" x14ac:dyDescent="0.2">
      <c r="A407" s="1281" t="s">
        <v>689</v>
      </c>
      <c r="B407" s="1269"/>
      <c r="C407" s="948" t="s">
        <v>699</v>
      </c>
      <c r="D407" s="148" t="s">
        <v>691</v>
      </c>
      <c r="E407" s="1018"/>
      <c r="F407" s="1018"/>
      <c r="G407" s="1018"/>
      <c r="H407" s="1018"/>
      <c r="I407" s="103"/>
      <c r="J407" s="103">
        <v>9.5</v>
      </c>
      <c r="K407" s="103">
        <v>12</v>
      </c>
      <c r="L407" s="104">
        <v>13.4</v>
      </c>
    </row>
    <row r="408" spans="1:12" x14ac:dyDescent="0.2">
      <c r="A408" s="1262" t="s">
        <v>700</v>
      </c>
      <c r="B408" s="1263"/>
      <c r="C408" s="947" t="s">
        <v>699</v>
      </c>
      <c r="D408" s="149" t="s">
        <v>691</v>
      </c>
      <c r="E408" s="1000"/>
      <c r="F408" s="1000"/>
      <c r="G408" s="1000"/>
      <c r="H408" s="1000"/>
      <c r="I408" s="105"/>
      <c r="J408" s="105">
        <v>10.8</v>
      </c>
      <c r="K408" s="105">
        <v>13.5</v>
      </c>
      <c r="L408" s="106">
        <v>15.5</v>
      </c>
    </row>
    <row r="409" spans="1:12" x14ac:dyDescent="0.2">
      <c r="A409" s="1262" t="s">
        <v>702</v>
      </c>
      <c r="B409" s="1263"/>
      <c r="C409" s="1263"/>
      <c r="D409" s="149" t="s">
        <v>693</v>
      </c>
      <c r="E409" s="957"/>
      <c r="F409" s="957"/>
      <c r="G409" s="957"/>
      <c r="H409" s="957"/>
      <c r="I409" s="957"/>
      <c r="J409" s="957">
        <f>'Интерактивный прайс-лист'!$F$26*VLOOKUP(J404,last!$B$1:$C$2090,2,0)</f>
        <v>2007</v>
      </c>
      <c r="K409" s="957">
        <f>'Интерактивный прайс-лист'!$F$26*VLOOKUP(K404,last!$B$1:$C$2090,2,0)</f>
        <v>2262</v>
      </c>
      <c r="L409" s="958">
        <f>'Интерактивный прайс-лист'!$F$26*VLOOKUP(L404,last!$B$1:$C$2090,2,0)</f>
        <v>2703</v>
      </c>
    </row>
    <row r="410" spans="1:12" x14ac:dyDescent="0.2">
      <c r="A410" s="1262" t="s">
        <v>716</v>
      </c>
      <c r="B410" s="1263"/>
      <c r="C410" s="956" t="s">
        <v>1556</v>
      </c>
      <c r="D410" s="149" t="s">
        <v>693</v>
      </c>
      <c r="E410" s="957"/>
      <c r="F410" s="957"/>
      <c r="G410" s="957"/>
      <c r="H410" s="957"/>
      <c r="I410" s="957"/>
      <c r="J410" s="957">
        <f>'Интерактивный прайс-лист'!$F$26*VLOOKUP(J405,last!$B$1:$C$2090,2,0)</f>
        <v>1177</v>
      </c>
      <c r="K410" s="957">
        <f>'Интерактивный прайс-лист'!$F$26*VLOOKUP(K405,last!$B$1:$C$2090,2,0)</f>
        <v>1177</v>
      </c>
      <c r="L410" s="958">
        <f>'Интерактивный прайс-лист'!$F$26*VLOOKUP(L405,last!$B$1:$C$2090,2,0)</f>
        <v>1177</v>
      </c>
    </row>
    <row r="411" spans="1:12" x14ac:dyDescent="0.2">
      <c r="A411" s="1262" t="s">
        <v>703</v>
      </c>
      <c r="B411" s="1263"/>
      <c r="C411" s="1263"/>
      <c r="D411" s="149" t="s">
        <v>693</v>
      </c>
      <c r="E411" s="957"/>
      <c r="F411" s="957"/>
      <c r="G411" s="957"/>
      <c r="H411" s="957"/>
      <c r="I411" s="957"/>
      <c r="J411" s="957">
        <f>'Интерактивный прайс-лист'!$F$26*VLOOKUP(J406,last!$B$1:$C$2090,2,0)</f>
        <v>3660</v>
      </c>
      <c r="K411" s="957">
        <f>'Интерактивный прайс-лист'!$F$26*VLOOKUP(K406,last!$B$1:$C$2090,2,0)</f>
        <v>4146</v>
      </c>
      <c r="L411" s="958">
        <f>'Интерактивный прайс-лист'!$F$26*VLOOKUP(L406,last!$B$1:$C$2090,2,0)</f>
        <v>4788</v>
      </c>
    </row>
    <row r="412" spans="1:12" ht="13.5" thickBot="1" x14ac:dyDescent="0.25">
      <c r="A412" s="1420" t="s">
        <v>715</v>
      </c>
      <c r="B412" s="1421"/>
      <c r="C412" s="1421"/>
      <c r="D412" s="135" t="s">
        <v>693</v>
      </c>
      <c r="E412" s="962"/>
      <c r="F412" s="962"/>
      <c r="G412" s="962"/>
      <c r="H412" s="962"/>
      <c r="I412" s="962"/>
      <c r="J412" s="962">
        <f>SUM(J409:J411)</f>
        <v>6844</v>
      </c>
      <c r="K412" s="962">
        <f>SUM(K409:K411)</f>
        <v>7585</v>
      </c>
      <c r="L412" s="963">
        <f>SUM(L409:L411)</f>
        <v>8668</v>
      </c>
    </row>
    <row r="413" spans="1:12" x14ac:dyDescent="0.2">
      <c r="A413" s="705"/>
      <c r="B413" s="705"/>
      <c r="C413" s="705"/>
      <c r="D413" s="766"/>
      <c r="E413" s="705"/>
      <c r="F413" s="705"/>
      <c r="G413" s="705"/>
      <c r="H413" s="705"/>
      <c r="I413" s="705"/>
      <c r="J413" s="705"/>
      <c r="K413" s="705"/>
      <c r="L413" s="705"/>
    </row>
    <row r="414" spans="1:12" ht="13.5" thickBot="1" x14ac:dyDescent="0.25">
      <c r="A414" s="1373" t="s">
        <v>1087</v>
      </c>
      <c r="B414" s="1373"/>
      <c r="C414" s="1373"/>
      <c r="D414" s="1373"/>
      <c r="E414" s="718"/>
      <c r="F414" s="718"/>
      <c r="G414" s="718"/>
      <c r="H414" s="718"/>
      <c r="I414" s="718"/>
      <c r="J414" s="718"/>
      <c r="K414" s="718"/>
      <c r="L414" s="718"/>
    </row>
    <row r="415" spans="1:12" ht="26.25" hidden="1" customHeight="1" x14ac:dyDescent="0.2">
      <c r="A415" s="1422" t="s">
        <v>1615</v>
      </c>
      <c r="B415" s="1423"/>
      <c r="C415" s="1151" t="s">
        <v>1614</v>
      </c>
      <c r="D415" s="363" t="s">
        <v>693</v>
      </c>
      <c r="E415" s="688"/>
      <c r="F415" s="1082"/>
      <c r="G415" s="1082"/>
      <c r="H415" s="1082"/>
      <c r="I415" s="795"/>
      <c r="J415" s="1290" t="e">
        <f>'Интерактивный прайс-лист'!$F$26*VLOOKUP($C415,last!$B$1:$C$1706,2,0)</f>
        <v>#N/A</v>
      </c>
      <c r="K415" s="1386"/>
      <c r="L415" s="1291"/>
    </row>
    <row r="416" spans="1:12" ht="26.25" customHeight="1" x14ac:dyDescent="0.2">
      <c r="A416" s="1427" t="s">
        <v>1615</v>
      </c>
      <c r="B416" s="1428"/>
      <c r="C416" s="1208" t="s">
        <v>1614</v>
      </c>
      <c r="D416" s="79" t="s">
        <v>693</v>
      </c>
      <c r="E416" s="1197"/>
      <c r="F416" s="1198"/>
      <c r="G416" s="1198"/>
      <c r="H416" s="1198"/>
      <c r="I416" s="1065"/>
      <c r="J416" s="1429" t="s">
        <v>1703</v>
      </c>
      <c r="K416" s="1388"/>
      <c r="L416" s="1389"/>
    </row>
    <row r="417" spans="1:12" x14ac:dyDescent="0.2">
      <c r="A417" s="1424" t="s">
        <v>726</v>
      </c>
      <c r="B417" s="1122" t="s">
        <v>706</v>
      </c>
      <c r="C417" s="1145" t="s">
        <v>139</v>
      </c>
      <c r="D417" s="148" t="s">
        <v>693</v>
      </c>
      <c r="E417" s="1128"/>
      <c r="F417" s="1128"/>
      <c r="G417" s="1128"/>
      <c r="H417" s="1128"/>
      <c r="I417" s="740"/>
      <c r="J417" s="1292">
        <f>'Интерактивный прайс-лист'!$F$26*VLOOKUP($C417,last!$B$1:$C$1706,2,0)</f>
        <v>94</v>
      </c>
      <c r="K417" s="1395"/>
      <c r="L417" s="1293"/>
    </row>
    <row r="418" spans="1:12" x14ac:dyDescent="0.2">
      <c r="A418" s="1424"/>
      <c r="B418" s="62" t="s">
        <v>706</v>
      </c>
      <c r="C418" s="1125" t="s">
        <v>1524</v>
      </c>
      <c r="D418" s="88" t="s">
        <v>693</v>
      </c>
      <c r="E418" s="1126"/>
      <c r="F418" s="1126"/>
      <c r="G418" s="1126"/>
      <c r="H418" s="1126"/>
      <c r="I418" s="740"/>
      <c r="J418" s="1292">
        <f>'Интерактивный прайс-лист'!$F$26*VLOOKUP($C418,last!$B$1:$C$1706,2,0)</f>
        <v>267</v>
      </c>
      <c r="K418" s="1395"/>
      <c r="L418" s="1293"/>
    </row>
    <row r="419" spans="1:12" ht="13.5" thickBot="1" x14ac:dyDescent="0.25">
      <c r="A419" s="1425"/>
      <c r="B419" s="113" t="s">
        <v>708</v>
      </c>
      <c r="C419" s="165" t="s">
        <v>1777</v>
      </c>
      <c r="D419" s="135" t="s">
        <v>693</v>
      </c>
      <c r="E419" s="787"/>
      <c r="F419" s="787"/>
      <c r="G419" s="787"/>
      <c r="H419" s="787"/>
      <c r="I419" s="796"/>
      <c r="J419" s="1426">
        <f>'Интерактивный прайс-лист'!$F$26*VLOOKUP($C419,last!$B$1:$C$1706,2,0)</f>
        <v>191</v>
      </c>
      <c r="K419" s="1413"/>
      <c r="L419" s="1414"/>
    </row>
    <row r="420" spans="1:12" x14ac:dyDescent="0.2">
      <c r="A420" s="705"/>
      <c r="B420" s="705"/>
      <c r="C420" s="705"/>
      <c r="D420" s="766"/>
      <c r="E420" s="705"/>
      <c r="F420" s="705"/>
      <c r="G420" s="705"/>
      <c r="H420" s="703"/>
      <c r="I420" s="703"/>
      <c r="J420" s="705"/>
      <c r="K420" s="705"/>
      <c r="L420" s="705"/>
    </row>
    <row r="421" spans="1:12" x14ac:dyDescent="0.2">
      <c r="A421" s="705"/>
      <c r="B421" s="705"/>
      <c r="C421" s="705"/>
      <c r="D421" s="766"/>
      <c r="E421" s="705"/>
      <c r="F421" s="705"/>
      <c r="G421" s="705"/>
      <c r="H421" s="703"/>
      <c r="I421" s="703"/>
      <c r="J421" s="705"/>
      <c r="K421" s="705"/>
      <c r="L421" s="705"/>
    </row>
    <row r="422" spans="1:12" ht="13.5" thickBot="1" x14ac:dyDescent="0.25">
      <c r="A422" s="707" t="s">
        <v>951</v>
      </c>
      <c r="B422" s="707"/>
      <c r="C422" s="707"/>
      <c r="D422" s="707" t="s">
        <v>950</v>
      </c>
      <c r="E422" s="708"/>
      <c r="F422" s="708"/>
      <c r="G422" s="708"/>
      <c r="H422" s="708"/>
      <c r="I422" s="708"/>
      <c r="J422" s="708"/>
      <c r="K422" s="708"/>
      <c r="L422" s="708"/>
    </row>
    <row r="423" spans="1:12" x14ac:dyDescent="0.2">
      <c r="A423" s="1430" t="s">
        <v>1033</v>
      </c>
      <c r="B423" s="1278"/>
      <c r="C423" s="50"/>
      <c r="D423" s="51"/>
      <c r="E423" s="978"/>
      <c r="F423" s="978"/>
      <c r="G423" s="978"/>
      <c r="H423" s="978"/>
      <c r="I423" s="978" t="s">
        <v>1557</v>
      </c>
      <c r="J423" s="978" t="s">
        <v>1558</v>
      </c>
      <c r="K423" s="978" t="s">
        <v>1559</v>
      </c>
      <c r="L423" s="979" t="s">
        <v>1560</v>
      </c>
    </row>
    <row r="424" spans="1:12" x14ac:dyDescent="0.2">
      <c r="A424" s="1431" t="s">
        <v>714</v>
      </c>
      <c r="B424" s="1432"/>
      <c r="C424" s="156"/>
      <c r="D424" s="157"/>
      <c r="E424" s="128"/>
      <c r="F424" s="128"/>
      <c r="G424" s="128"/>
      <c r="H424" s="128"/>
      <c r="I424" s="128" t="s">
        <v>1552</v>
      </c>
      <c r="J424" s="128" t="s">
        <v>1552</v>
      </c>
      <c r="K424" s="128" t="s">
        <v>1552</v>
      </c>
      <c r="L424" s="129" t="s">
        <v>1552</v>
      </c>
    </row>
    <row r="425" spans="1:12" ht="13.5" thickBot="1" x14ac:dyDescent="0.25">
      <c r="A425" s="1433" t="s">
        <v>1034</v>
      </c>
      <c r="B425" s="1280"/>
      <c r="C425" s="54"/>
      <c r="D425" s="55"/>
      <c r="E425" s="969"/>
      <c r="F425" s="969"/>
      <c r="G425" s="969"/>
      <c r="H425" s="969"/>
      <c r="I425" s="969" t="s">
        <v>1517</v>
      </c>
      <c r="J425" s="969" t="s">
        <v>1518</v>
      </c>
      <c r="K425" s="969" t="s">
        <v>1532</v>
      </c>
      <c r="L425" s="975" t="s">
        <v>1533</v>
      </c>
    </row>
    <row r="426" spans="1:12" x14ac:dyDescent="0.2">
      <c r="A426" s="1281" t="s">
        <v>689</v>
      </c>
      <c r="B426" s="1269"/>
      <c r="C426" s="948" t="s">
        <v>699</v>
      </c>
      <c r="D426" s="148" t="s">
        <v>691</v>
      </c>
      <c r="E426" s="1018"/>
      <c r="F426" s="1018"/>
      <c r="G426" s="1018"/>
      <c r="H426" s="1018"/>
      <c r="I426" s="103">
        <v>6.8</v>
      </c>
      <c r="J426" s="103">
        <v>9.5</v>
      </c>
      <c r="K426" s="103">
        <v>12</v>
      </c>
      <c r="L426" s="104">
        <v>13.4</v>
      </c>
    </row>
    <row r="427" spans="1:12" x14ac:dyDescent="0.2">
      <c r="A427" s="1262" t="s">
        <v>700</v>
      </c>
      <c r="B427" s="1263"/>
      <c r="C427" s="947" t="s">
        <v>699</v>
      </c>
      <c r="D427" s="149" t="s">
        <v>691</v>
      </c>
      <c r="E427" s="1000"/>
      <c r="F427" s="1000"/>
      <c r="G427" s="1000"/>
      <c r="H427" s="1000"/>
      <c r="I427" s="105">
        <v>7.5</v>
      </c>
      <c r="J427" s="105">
        <v>10.8</v>
      </c>
      <c r="K427" s="105">
        <v>13.5</v>
      </c>
      <c r="L427" s="106">
        <v>15.5</v>
      </c>
    </row>
    <row r="428" spans="1:12" x14ac:dyDescent="0.2">
      <c r="A428" s="1262" t="s">
        <v>702</v>
      </c>
      <c r="B428" s="1263"/>
      <c r="C428" s="1263"/>
      <c r="D428" s="149" t="s">
        <v>693</v>
      </c>
      <c r="E428" s="957"/>
      <c r="F428" s="957"/>
      <c r="G428" s="957"/>
      <c r="H428" s="957"/>
      <c r="I428" s="957">
        <f>'Интерактивный прайс-лист'!$F$26*VLOOKUP(I423,last!$B$1:$C$2090,2,0)</f>
        <v>1906</v>
      </c>
      <c r="J428" s="957">
        <f>'Интерактивный прайс-лист'!$F$26*VLOOKUP(J423,last!$B$1:$C$2090,2,0)</f>
        <v>2248</v>
      </c>
      <c r="K428" s="957">
        <f>'Интерактивный прайс-лист'!$F$26*VLOOKUP(K423,last!$B$1:$C$2090,2,0)</f>
        <v>2298</v>
      </c>
      <c r="L428" s="958">
        <f>'Интерактивный прайс-лист'!$F$26*VLOOKUP(L423,last!$B$1:$C$2090,2,0)</f>
        <v>2494</v>
      </c>
    </row>
    <row r="429" spans="1:12" x14ac:dyDescent="0.2">
      <c r="A429" s="1262" t="s">
        <v>716</v>
      </c>
      <c r="B429" s="1263"/>
      <c r="C429" s="956" t="s">
        <v>1552</v>
      </c>
      <c r="D429" s="149" t="s">
        <v>693</v>
      </c>
      <c r="E429" s="957"/>
      <c r="F429" s="957"/>
      <c r="G429" s="957"/>
      <c r="H429" s="957"/>
      <c r="I429" s="957">
        <f>'Интерактивный прайс-лист'!$F$26*VLOOKUP(I424,last!$B$1:$C$2090,2,0)</f>
        <v>494</v>
      </c>
      <c r="J429" s="957">
        <f>'Интерактивный прайс-лист'!$F$26*VLOOKUP(J424,last!$B$1:$C$2090,2,0)</f>
        <v>494</v>
      </c>
      <c r="K429" s="957">
        <f>'Интерактивный прайс-лист'!$F$26*VLOOKUP(K424,last!$B$1:$C$2090,2,0)</f>
        <v>494</v>
      </c>
      <c r="L429" s="958">
        <f>'Интерактивный прайс-лист'!$F$26*VLOOKUP(L424,last!$B$1:$C$2090,2,0)</f>
        <v>494</v>
      </c>
    </row>
    <row r="430" spans="1:12" x14ac:dyDescent="0.2">
      <c r="A430" s="1262" t="s">
        <v>703</v>
      </c>
      <c r="B430" s="1263"/>
      <c r="C430" s="1263"/>
      <c r="D430" s="149" t="s">
        <v>693</v>
      </c>
      <c r="E430" s="957"/>
      <c r="F430" s="957"/>
      <c r="G430" s="957"/>
      <c r="H430" s="957"/>
      <c r="I430" s="957">
        <f>'Интерактивный прайс-лист'!$F$26*VLOOKUP(I425,last!$B$1:$C$2090,2,0)</f>
        <v>3891</v>
      </c>
      <c r="J430" s="957">
        <f>'Интерактивный прайс-лист'!$F$26*VLOOKUP(J425,last!$B$1:$C$2090,2,0)</f>
        <v>4443</v>
      </c>
      <c r="K430" s="957">
        <f>'Интерактивный прайс-лист'!$F$26*VLOOKUP(K425,last!$B$1:$C$2090,2,0)</f>
        <v>5001</v>
      </c>
      <c r="L430" s="958">
        <f>'Интерактивный прайс-лист'!$F$26*VLOOKUP(L425,last!$B$1:$C$2090,2,0)</f>
        <v>5605</v>
      </c>
    </row>
    <row r="431" spans="1:12" ht="13.5" thickBot="1" x14ac:dyDescent="0.25">
      <c r="A431" s="1420" t="s">
        <v>715</v>
      </c>
      <c r="B431" s="1421"/>
      <c r="C431" s="1421"/>
      <c r="D431" s="135" t="s">
        <v>693</v>
      </c>
      <c r="E431" s="962"/>
      <c r="F431" s="962"/>
      <c r="G431" s="962"/>
      <c r="H431" s="962"/>
      <c r="I431" s="962">
        <f>SUM(I428:I430)</f>
        <v>6291</v>
      </c>
      <c r="J431" s="962">
        <f>SUM(J428:J430)</f>
        <v>7185</v>
      </c>
      <c r="K431" s="962">
        <f>SUM(K428:K430)</f>
        <v>7793</v>
      </c>
      <c r="L431" s="963">
        <f>SUM(L428:L430)</f>
        <v>8593</v>
      </c>
    </row>
    <row r="432" spans="1:12" x14ac:dyDescent="0.2">
      <c r="A432" s="705"/>
      <c r="B432" s="705"/>
      <c r="C432" s="705"/>
      <c r="D432" s="766"/>
      <c r="E432" s="705"/>
      <c r="F432" s="705"/>
      <c r="G432" s="705"/>
      <c r="H432" s="705"/>
      <c r="I432" s="705"/>
      <c r="J432" s="705"/>
      <c r="K432" s="705"/>
      <c r="L432" s="705"/>
    </row>
    <row r="433" spans="1:12" ht="13.5" thickBot="1" x14ac:dyDescent="0.25">
      <c r="A433" s="1373" t="s">
        <v>1087</v>
      </c>
      <c r="B433" s="1373"/>
      <c r="C433" s="1373"/>
      <c r="D433" s="1373"/>
      <c r="E433" s="718"/>
      <c r="F433" s="718"/>
      <c r="G433" s="718"/>
      <c r="H433" s="718"/>
      <c r="I433" s="718"/>
      <c r="J433" s="718"/>
      <c r="K433" s="718"/>
      <c r="L433" s="718"/>
    </row>
    <row r="434" spans="1:12" ht="26.25" hidden="1" customHeight="1" x14ac:dyDescent="0.2">
      <c r="A434" s="1422" t="s">
        <v>1615</v>
      </c>
      <c r="B434" s="1423"/>
      <c r="C434" s="1151" t="s">
        <v>1614</v>
      </c>
      <c r="D434" s="363" t="s">
        <v>693</v>
      </c>
      <c r="E434" s="688"/>
      <c r="F434" s="1082"/>
      <c r="G434" s="1082"/>
      <c r="H434" s="1082"/>
      <c r="I434" s="1290" t="e">
        <f>'Интерактивный прайс-лист'!$F$26*VLOOKUP($C434,last!$B$1:$C$1706,2,0)</f>
        <v>#N/A</v>
      </c>
      <c r="J434" s="1386"/>
      <c r="K434" s="1386"/>
      <c r="L434" s="1291"/>
    </row>
    <row r="435" spans="1:12" ht="26.25" customHeight="1" x14ac:dyDescent="0.2">
      <c r="A435" s="1427" t="s">
        <v>1615</v>
      </c>
      <c r="B435" s="1428"/>
      <c r="C435" s="1194" t="s">
        <v>1614</v>
      </c>
      <c r="D435" s="79" t="s">
        <v>693</v>
      </c>
      <c r="E435" s="1197"/>
      <c r="F435" s="1198"/>
      <c r="G435" s="1198"/>
      <c r="H435" s="1198"/>
      <c r="I435" s="1429" t="s">
        <v>1703</v>
      </c>
      <c r="J435" s="1388"/>
      <c r="K435" s="1388"/>
      <c r="L435" s="1389"/>
    </row>
    <row r="436" spans="1:12" x14ac:dyDescent="0.2">
      <c r="A436" s="1424" t="s">
        <v>726</v>
      </c>
      <c r="B436" s="1122" t="s">
        <v>706</v>
      </c>
      <c r="C436" s="1145" t="s">
        <v>139</v>
      </c>
      <c r="D436" s="148" t="s">
        <v>693</v>
      </c>
      <c r="E436" s="1128"/>
      <c r="F436" s="1128"/>
      <c r="G436" s="1128"/>
      <c r="H436" s="1083"/>
      <c r="I436" s="1388">
        <f>'Интерактивный прайс-лист'!$F$26*VLOOKUP($C436,last!$B$1:$C$1706,2,0)</f>
        <v>94</v>
      </c>
      <c r="J436" s="1388"/>
      <c r="K436" s="1388"/>
      <c r="L436" s="1389"/>
    </row>
    <row r="437" spans="1:12" x14ac:dyDescent="0.2">
      <c r="A437" s="1424"/>
      <c r="B437" s="62" t="s">
        <v>706</v>
      </c>
      <c r="C437" s="1125" t="s">
        <v>1524</v>
      </c>
      <c r="D437" s="88" t="s">
        <v>693</v>
      </c>
      <c r="E437" s="1126"/>
      <c r="F437" s="1126"/>
      <c r="G437" s="1126"/>
      <c r="H437" s="164"/>
      <c r="I437" s="1395">
        <f>'Интерактивный прайс-лист'!$F$26*VLOOKUP($C437,last!$B$1:$C$1706,2,0)</f>
        <v>267</v>
      </c>
      <c r="J437" s="1395"/>
      <c r="K437" s="1395"/>
      <c r="L437" s="1293"/>
    </row>
    <row r="438" spans="1:12" ht="13.5" thickBot="1" x14ac:dyDescent="0.25">
      <c r="A438" s="1425"/>
      <c r="B438" s="113" t="s">
        <v>708</v>
      </c>
      <c r="C438" s="165" t="s">
        <v>1777</v>
      </c>
      <c r="D438" s="135" t="s">
        <v>693</v>
      </c>
      <c r="E438" s="787"/>
      <c r="F438" s="787"/>
      <c r="G438" s="787"/>
      <c r="H438" s="791"/>
      <c r="I438" s="1413">
        <f>'Интерактивный прайс-лист'!$F$26*VLOOKUP($C438,last!$B$1:$C$1706,2,0)</f>
        <v>191</v>
      </c>
      <c r="J438" s="1413"/>
      <c r="K438" s="1413"/>
      <c r="L438" s="1414"/>
    </row>
    <row r="439" spans="1:12" x14ac:dyDescent="0.2">
      <c r="A439" s="705"/>
      <c r="B439" s="705"/>
      <c r="C439" s="705"/>
      <c r="D439" s="766"/>
      <c r="E439" s="705"/>
      <c r="F439" s="705"/>
      <c r="G439" s="705"/>
      <c r="H439" s="705"/>
      <c r="I439" s="705"/>
      <c r="J439" s="705"/>
      <c r="K439" s="705"/>
      <c r="L439" s="705"/>
    </row>
    <row r="440" spans="1:12" x14ac:dyDescent="0.2">
      <c r="A440" s="705"/>
      <c r="B440" s="705"/>
      <c r="C440" s="705"/>
      <c r="D440" s="766"/>
      <c r="E440" s="705"/>
      <c r="F440" s="705"/>
      <c r="G440" s="705"/>
      <c r="H440" s="705"/>
      <c r="I440" s="705"/>
      <c r="J440" s="705"/>
      <c r="K440" s="705"/>
      <c r="L440" s="705"/>
    </row>
    <row r="441" spans="1:12" ht="13.5" thickBot="1" x14ac:dyDescent="0.25">
      <c r="A441" s="707" t="s">
        <v>951</v>
      </c>
      <c r="B441" s="707"/>
      <c r="C441" s="707"/>
      <c r="D441" s="707" t="s">
        <v>950</v>
      </c>
      <c r="E441" s="708"/>
      <c r="F441" s="708"/>
      <c r="G441" s="708"/>
      <c r="H441" s="708"/>
      <c r="I441" s="708"/>
      <c r="J441" s="708"/>
      <c r="K441" s="708"/>
      <c r="L441" s="708"/>
    </row>
    <row r="442" spans="1:12" x14ac:dyDescent="0.2">
      <c r="A442" s="1430" t="s">
        <v>1033</v>
      </c>
      <c r="B442" s="1278"/>
      <c r="C442" s="50"/>
      <c r="D442" s="51"/>
      <c r="E442" s="978"/>
      <c r="F442" s="978"/>
      <c r="G442" s="978"/>
      <c r="H442" s="978"/>
      <c r="I442" s="978" t="s">
        <v>1557</v>
      </c>
      <c r="J442" s="978" t="s">
        <v>1558</v>
      </c>
      <c r="K442" s="978" t="s">
        <v>1559</v>
      </c>
      <c r="L442" s="979" t="s">
        <v>1560</v>
      </c>
    </row>
    <row r="443" spans="1:12" x14ac:dyDescent="0.2">
      <c r="A443" s="1431" t="s">
        <v>714</v>
      </c>
      <c r="B443" s="1432"/>
      <c r="C443" s="156"/>
      <c r="D443" s="157"/>
      <c r="E443" s="128"/>
      <c r="F443" s="128"/>
      <c r="G443" s="128"/>
      <c r="H443" s="128"/>
      <c r="I443" s="677" t="s">
        <v>1553</v>
      </c>
      <c r="J443" s="677" t="s">
        <v>1553</v>
      </c>
      <c r="K443" s="677" t="s">
        <v>1553</v>
      </c>
      <c r="L443" s="777" t="s">
        <v>1553</v>
      </c>
    </row>
    <row r="444" spans="1:12" ht="13.5" thickBot="1" x14ac:dyDescent="0.25">
      <c r="A444" s="1433" t="s">
        <v>1034</v>
      </c>
      <c r="B444" s="1280"/>
      <c r="C444" s="54"/>
      <c r="D444" s="55"/>
      <c r="E444" s="969"/>
      <c r="F444" s="969"/>
      <c r="G444" s="969"/>
      <c r="H444" s="969"/>
      <c r="I444" s="969" t="s">
        <v>1517</v>
      </c>
      <c r="J444" s="969" t="s">
        <v>1518</v>
      </c>
      <c r="K444" s="969" t="s">
        <v>1532</v>
      </c>
      <c r="L444" s="975" t="s">
        <v>1533</v>
      </c>
    </row>
    <row r="445" spans="1:12" x14ac:dyDescent="0.2">
      <c r="A445" s="1281" t="s">
        <v>689</v>
      </c>
      <c r="B445" s="1269"/>
      <c r="C445" s="948" t="s">
        <v>699</v>
      </c>
      <c r="D445" s="148" t="s">
        <v>691</v>
      </c>
      <c r="E445" s="1018"/>
      <c r="F445" s="1018"/>
      <c r="G445" s="1018"/>
      <c r="H445" s="1018"/>
      <c r="I445" s="103">
        <v>6.8</v>
      </c>
      <c r="J445" s="103">
        <v>9.5</v>
      </c>
      <c r="K445" s="103">
        <v>12</v>
      </c>
      <c r="L445" s="104">
        <v>13.4</v>
      </c>
    </row>
    <row r="446" spans="1:12" x14ac:dyDescent="0.2">
      <c r="A446" s="1262" t="s">
        <v>700</v>
      </c>
      <c r="B446" s="1263"/>
      <c r="C446" s="947" t="s">
        <v>699</v>
      </c>
      <c r="D446" s="149" t="s">
        <v>691</v>
      </c>
      <c r="E446" s="1000"/>
      <c r="F446" s="1000"/>
      <c r="G446" s="1000"/>
      <c r="H446" s="1000"/>
      <c r="I446" s="105">
        <v>7.5</v>
      </c>
      <c r="J446" s="105">
        <v>10.8</v>
      </c>
      <c r="K446" s="105">
        <v>13.5</v>
      </c>
      <c r="L446" s="106">
        <v>15.5</v>
      </c>
    </row>
    <row r="447" spans="1:12" x14ac:dyDescent="0.2">
      <c r="A447" s="1262" t="s">
        <v>702</v>
      </c>
      <c r="B447" s="1263"/>
      <c r="C447" s="1263"/>
      <c r="D447" s="149" t="s">
        <v>693</v>
      </c>
      <c r="E447" s="957"/>
      <c r="F447" s="957"/>
      <c r="G447" s="957"/>
      <c r="H447" s="957"/>
      <c r="I447" s="957">
        <f>'Интерактивный прайс-лист'!$F$26*VLOOKUP(I442,last!$B$1:$C$2090,2,0)</f>
        <v>1906</v>
      </c>
      <c r="J447" s="957">
        <f>'Интерактивный прайс-лист'!$F$26*VLOOKUP(J442,last!$B$1:$C$2090,2,0)</f>
        <v>2248</v>
      </c>
      <c r="K447" s="957">
        <f>'Интерактивный прайс-лист'!$F$26*VLOOKUP(K442,last!$B$1:$C$2090,2,0)</f>
        <v>2298</v>
      </c>
      <c r="L447" s="958">
        <f>'Интерактивный прайс-лист'!$F$26*VLOOKUP(L442,last!$B$1:$C$2090,2,0)</f>
        <v>2494</v>
      </c>
    </row>
    <row r="448" spans="1:12" x14ac:dyDescent="0.2">
      <c r="A448" s="1262" t="s">
        <v>716</v>
      </c>
      <c r="B448" s="1263"/>
      <c r="C448" s="956" t="s">
        <v>1555</v>
      </c>
      <c r="D448" s="149" t="s">
        <v>693</v>
      </c>
      <c r="E448" s="957"/>
      <c r="F448" s="957"/>
      <c r="G448" s="957"/>
      <c r="H448" s="957"/>
      <c r="I448" s="957">
        <f>'Интерактивный прайс-лист'!$F$26*VLOOKUP(I443,last!$B$1:$C$2090,2,0)</f>
        <v>539</v>
      </c>
      <c r="J448" s="957">
        <f>'Интерактивный прайс-лист'!$F$26*VLOOKUP(J443,last!$B$1:$C$2090,2,0)</f>
        <v>539</v>
      </c>
      <c r="K448" s="957">
        <f>'Интерактивный прайс-лист'!$F$26*VLOOKUP(K443,last!$B$1:$C$2090,2,0)</f>
        <v>539</v>
      </c>
      <c r="L448" s="958">
        <f>'Интерактивный прайс-лист'!$F$26*VLOOKUP(L443,last!$B$1:$C$2090,2,0)</f>
        <v>539</v>
      </c>
    </row>
    <row r="449" spans="1:12" x14ac:dyDescent="0.2">
      <c r="A449" s="1262" t="s">
        <v>703</v>
      </c>
      <c r="B449" s="1263"/>
      <c r="C449" s="1263"/>
      <c r="D449" s="149" t="s">
        <v>693</v>
      </c>
      <c r="E449" s="957"/>
      <c r="F449" s="957"/>
      <c r="G449" s="957"/>
      <c r="H449" s="957"/>
      <c r="I449" s="957">
        <f>'Интерактивный прайс-лист'!$F$26*VLOOKUP(I444,last!$B$1:$C$2090,2,0)</f>
        <v>3891</v>
      </c>
      <c r="J449" s="957">
        <f>'Интерактивный прайс-лист'!$F$26*VLOOKUP(J444,last!$B$1:$C$2090,2,0)</f>
        <v>4443</v>
      </c>
      <c r="K449" s="957">
        <f>'Интерактивный прайс-лист'!$F$26*VLOOKUP(K444,last!$B$1:$C$2090,2,0)</f>
        <v>5001</v>
      </c>
      <c r="L449" s="958">
        <f>'Интерактивный прайс-лист'!$F$26*VLOOKUP(L444,last!$B$1:$C$2090,2,0)</f>
        <v>5605</v>
      </c>
    </row>
    <row r="450" spans="1:12" ht="13.5" thickBot="1" x14ac:dyDescent="0.25">
      <c r="A450" s="1420" t="s">
        <v>715</v>
      </c>
      <c r="B450" s="1421"/>
      <c r="C450" s="1421"/>
      <c r="D450" s="135" t="s">
        <v>693</v>
      </c>
      <c r="E450" s="962"/>
      <c r="F450" s="962"/>
      <c r="G450" s="962"/>
      <c r="H450" s="962"/>
      <c r="I450" s="962">
        <f>SUM(I447:I449)</f>
        <v>6336</v>
      </c>
      <c r="J450" s="962">
        <f>SUM(J447:J449)</f>
        <v>7230</v>
      </c>
      <c r="K450" s="962">
        <f>SUM(K447:K449)</f>
        <v>7838</v>
      </c>
      <c r="L450" s="963">
        <f>SUM(L447:L449)</f>
        <v>8638</v>
      </c>
    </row>
    <row r="451" spans="1:12" x14ac:dyDescent="0.2">
      <c r="A451" s="705"/>
      <c r="B451" s="705"/>
      <c r="C451" s="705"/>
      <c r="D451" s="766"/>
      <c r="E451" s="705"/>
      <c r="F451" s="705"/>
      <c r="G451" s="705"/>
      <c r="H451" s="705"/>
      <c r="I451" s="705"/>
      <c r="J451" s="705"/>
      <c r="K451" s="705"/>
      <c r="L451" s="705"/>
    </row>
    <row r="452" spans="1:12" ht="13.5" thickBot="1" x14ac:dyDescent="0.25">
      <c r="A452" s="1373" t="s">
        <v>1087</v>
      </c>
      <c r="B452" s="1373"/>
      <c r="C452" s="1373"/>
      <c r="D452" s="1373"/>
      <c r="E452" s="718"/>
      <c r="F452" s="718"/>
      <c r="G452" s="718"/>
      <c r="H452" s="718"/>
      <c r="I452" s="718"/>
      <c r="J452" s="718"/>
      <c r="K452" s="718"/>
      <c r="L452" s="718"/>
    </row>
    <row r="453" spans="1:12" ht="26.25" hidden="1" customHeight="1" x14ac:dyDescent="0.2">
      <c r="A453" s="1422" t="s">
        <v>1615</v>
      </c>
      <c r="B453" s="1423"/>
      <c r="C453" s="1151" t="s">
        <v>1614</v>
      </c>
      <c r="D453" s="363" t="s">
        <v>693</v>
      </c>
      <c r="E453" s="688"/>
      <c r="F453" s="1082"/>
      <c r="G453" s="1082"/>
      <c r="H453" s="1082"/>
      <c r="I453" s="1290" t="e">
        <f>'Интерактивный прайс-лист'!$F$26*VLOOKUP($C453,last!$B$1:$C$1706,2,0)</f>
        <v>#N/A</v>
      </c>
      <c r="J453" s="1386"/>
      <c r="K453" s="1386"/>
      <c r="L453" s="1291"/>
    </row>
    <row r="454" spans="1:12" ht="26.25" customHeight="1" x14ac:dyDescent="0.2">
      <c r="A454" s="1427" t="s">
        <v>1615</v>
      </c>
      <c r="B454" s="1428"/>
      <c r="C454" s="1208" t="s">
        <v>1614</v>
      </c>
      <c r="D454" s="79" t="s">
        <v>693</v>
      </c>
      <c r="E454" s="1197"/>
      <c r="F454" s="1198"/>
      <c r="G454" s="1198"/>
      <c r="H454" s="1198"/>
      <c r="I454" s="1429" t="s">
        <v>1703</v>
      </c>
      <c r="J454" s="1388"/>
      <c r="K454" s="1388"/>
      <c r="L454" s="1389"/>
    </row>
    <row r="455" spans="1:12" x14ac:dyDescent="0.2">
      <c r="A455" s="1424" t="s">
        <v>726</v>
      </c>
      <c r="B455" s="1122" t="s">
        <v>706</v>
      </c>
      <c r="C455" s="1145" t="s">
        <v>139</v>
      </c>
      <c r="D455" s="148" t="s">
        <v>693</v>
      </c>
      <c r="E455" s="1128"/>
      <c r="F455" s="1128"/>
      <c r="G455" s="1128"/>
      <c r="H455" s="1083"/>
      <c r="I455" s="1388">
        <f>'Интерактивный прайс-лист'!$F$26*VLOOKUP($C455,last!$B$1:$C$1706,2,0)</f>
        <v>94</v>
      </c>
      <c r="J455" s="1388"/>
      <c r="K455" s="1388"/>
      <c r="L455" s="1389"/>
    </row>
    <row r="456" spans="1:12" x14ac:dyDescent="0.2">
      <c r="A456" s="1424"/>
      <c r="B456" s="62" t="s">
        <v>706</v>
      </c>
      <c r="C456" s="1125" t="s">
        <v>1524</v>
      </c>
      <c r="D456" s="88" t="s">
        <v>693</v>
      </c>
      <c r="E456" s="1126"/>
      <c r="F456" s="1126"/>
      <c r="G456" s="1126"/>
      <c r="H456" s="164"/>
      <c r="I456" s="1395">
        <f>'Интерактивный прайс-лист'!$F$26*VLOOKUP($C456,last!$B$1:$C$1706,2,0)</f>
        <v>267</v>
      </c>
      <c r="J456" s="1395"/>
      <c r="K456" s="1395"/>
      <c r="L456" s="1293"/>
    </row>
    <row r="457" spans="1:12" ht="13.5" thickBot="1" x14ac:dyDescent="0.25">
      <c r="A457" s="1425"/>
      <c r="B457" s="113" t="s">
        <v>708</v>
      </c>
      <c r="C457" s="165" t="s">
        <v>1777</v>
      </c>
      <c r="D457" s="135" t="s">
        <v>693</v>
      </c>
      <c r="E457" s="787"/>
      <c r="F457" s="787"/>
      <c r="G457" s="787"/>
      <c r="H457" s="791"/>
      <c r="I457" s="1413">
        <f>'Интерактивный прайс-лист'!$F$26*VLOOKUP($C457,last!$B$1:$C$1706,2,0)</f>
        <v>191</v>
      </c>
      <c r="J457" s="1413"/>
      <c r="K457" s="1413"/>
      <c r="L457" s="1414"/>
    </row>
    <row r="458" spans="1:12" x14ac:dyDescent="0.2">
      <c r="A458" s="705"/>
      <c r="B458" s="705"/>
      <c r="C458" s="705"/>
      <c r="D458" s="766"/>
      <c r="E458" s="705"/>
      <c r="F458" s="705"/>
      <c r="G458" s="705"/>
      <c r="H458" s="705"/>
      <c r="I458" s="705"/>
      <c r="J458" s="705"/>
      <c r="K458" s="705"/>
      <c r="L458" s="705"/>
    </row>
    <row r="459" spans="1:12" x14ac:dyDescent="0.2">
      <c r="A459" s="705"/>
      <c r="B459" s="705"/>
      <c r="C459" s="705"/>
      <c r="D459" s="766"/>
      <c r="E459" s="705"/>
      <c r="F459" s="705"/>
      <c r="G459" s="705"/>
      <c r="H459" s="705"/>
      <c r="I459" s="705"/>
      <c r="J459" s="705"/>
      <c r="K459" s="705"/>
      <c r="L459" s="705"/>
    </row>
    <row r="460" spans="1:12" ht="13.5" thickBot="1" x14ac:dyDescent="0.25">
      <c r="A460" s="707" t="s">
        <v>951</v>
      </c>
      <c r="B460" s="707"/>
      <c r="C460" s="707"/>
      <c r="D460" s="707" t="s">
        <v>950</v>
      </c>
      <c r="E460" s="708"/>
      <c r="F460" s="708"/>
      <c r="G460" s="708"/>
      <c r="H460" s="708"/>
      <c r="I460" s="708"/>
      <c r="J460" s="708"/>
      <c r="K460" s="708"/>
      <c r="L460" s="708"/>
    </row>
    <row r="461" spans="1:12" x14ac:dyDescent="0.2">
      <c r="A461" s="1430" t="s">
        <v>1033</v>
      </c>
      <c r="B461" s="1278"/>
      <c r="C461" s="50"/>
      <c r="D461" s="51"/>
      <c r="E461" s="978"/>
      <c r="F461" s="978"/>
      <c r="G461" s="978"/>
      <c r="H461" s="978"/>
      <c r="I461" s="978" t="s">
        <v>1557</v>
      </c>
      <c r="J461" s="978" t="s">
        <v>1558</v>
      </c>
      <c r="K461" s="978" t="s">
        <v>1559</v>
      </c>
      <c r="L461" s="979" t="s">
        <v>1560</v>
      </c>
    </row>
    <row r="462" spans="1:12" x14ac:dyDescent="0.2">
      <c r="A462" s="1431" t="s">
        <v>714</v>
      </c>
      <c r="B462" s="1432"/>
      <c r="C462" s="156"/>
      <c r="D462" s="157"/>
      <c r="E462" s="128"/>
      <c r="F462" s="128"/>
      <c r="G462" s="128"/>
      <c r="H462" s="128"/>
      <c r="I462" s="677" t="s">
        <v>1554</v>
      </c>
      <c r="J462" s="677" t="s">
        <v>1554</v>
      </c>
      <c r="K462" s="677" t="s">
        <v>1554</v>
      </c>
      <c r="L462" s="777" t="s">
        <v>1554</v>
      </c>
    </row>
    <row r="463" spans="1:12" ht="13.5" thickBot="1" x14ac:dyDescent="0.25">
      <c r="A463" s="1433" t="s">
        <v>1034</v>
      </c>
      <c r="B463" s="1280"/>
      <c r="C463" s="54"/>
      <c r="D463" s="55"/>
      <c r="E463" s="969"/>
      <c r="F463" s="969"/>
      <c r="G463" s="969"/>
      <c r="H463" s="969"/>
      <c r="I463" s="969" t="s">
        <v>1517</v>
      </c>
      <c r="J463" s="969" t="s">
        <v>1518</v>
      </c>
      <c r="K463" s="969" t="s">
        <v>1532</v>
      </c>
      <c r="L463" s="975" t="s">
        <v>1533</v>
      </c>
    </row>
    <row r="464" spans="1:12" x14ac:dyDescent="0.2">
      <c r="A464" s="1281" t="s">
        <v>689</v>
      </c>
      <c r="B464" s="1269"/>
      <c r="C464" s="948" t="s">
        <v>699</v>
      </c>
      <c r="D464" s="148" t="s">
        <v>691</v>
      </c>
      <c r="E464" s="1018"/>
      <c r="F464" s="1018"/>
      <c r="G464" s="1018"/>
      <c r="H464" s="1018"/>
      <c r="I464" s="103">
        <v>6.8</v>
      </c>
      <c r="J464" s="103">
        <v>9.5</v>
      </c>
      <c r="K464" s="103">
        <v>12</v>
      </c>
      <c r="L464" s="104">
        <v>13.4</v>
      </c>
    </row>
    <row r="465" spans="1:12" x14ac:dyDescent="0.2">
      <c r="A465" s="1262" t="s">
        <v>700</v>
      </c>
      <c r="B465" s="1263"/>
      <c r="C465" s="947" t="s">
        <v>699</v>
      </c>
      <c r="D465" s="149" t="s">
        <v>691</v>
      </c>
      <c r="E465" s="1000"/>
      <c r="F465" s="1000"/>
      <c r="G465" s="1000"/>
      <c r="H465" s="1000"/>
      <c r="I465" s="105">
        <v>7.5</v>
      </c>
      <c r="J465" s="105">
        <v>10.8</v>
      </c>
      <c r="K465" s="105">
        <v>13.5</v>
      </c>
      <c r="L465" s="106">
        <v>15.5</v>
      </c>
    </row>
    <row r="466" spans="1:12" x14ac:dyDescent="0.2">
      <c r="A466" s="1262" t="s">
        <v>702</v>
      </c>
      <c r="B466" s="1263"/>
      <c r="C466" s="1263"/>
      <c r="D466" s="149" t="s">
        <v>693</v>
      </c>
      <c r="E466" s="957"/>
      <c r="F466" s="957"/>
      <c r="G466" s="957"/>
      <c r="H466" s="957"/>
      <c r="I466" s="957">
        <f>'Интерактивный прайс-лист'!$F$26*VLOOKUP(I461,last!$B$1:$C$2090,2,0)</f>
        <v>1906</v>
      </c>
      <c r="J466" s="957">
        <f>'Интерактивный прайс-лист'!$F$26*VLOOKUP(J461,last!$B$1:$C$2090,2,0)</f>
        <v>2248</v>
      </c>
      <c r="K466" s="957">
        <f>'Интерактивный прайс-лист'!$F$26*VLOOKUP(K461,last!$B$1:$C$2090,2,0)</f>
        <v>2298</v>
      </c>
      <c r="L466" s="958">
        <f>'Интерактивный прайс-лист'!$F$26*VLOOKUP(L461,last!$B$1:$C$2090,2,0)</f>
        <v>2494</v>
      </c>
    </row>
    <row r="467" spans="1:12" x14ac:dyDescent="0.2">
      <c r="A467" s="1262" t="s">
        <v>716</v>
      </c>
      <c r="B467" s="1263"/>
      <c r="C467" s="956" t="s">
        <v>1556</v>
      </c>
      <c r="D467" s="149" t="s">
        <v>693</v>
      </c>
      <c r="E467" s="957"/>
      <c r="F467" s="957"/>
      <c r="G467" s="957"/>
      <c r="H467" s="957"/>
      <c r="I467" s="957">
        <f>'Интерактивный прайс-лист'!$F$26*VLOOKUP(I462,last!$B$1:$C$2090,2,0)</f>
        <v>1177</v>
      </c>
      <c r="J467" s="957">
        <f>'Интерактивный прайс-лист'!$F$26*VLOOKUP(J462,last!$B$1:$C$2090,2,0)</f>
        <v>1177</v>
      </c>
      <c r="K467" s="957">
        <f>'Интерактивный прайс-лист'!$F$26*VLOOKUP(K462,last!$B$1:$C$2090,2,0)</f>
        <v>1177</v>
      </c>
      <c r="L467" s="958">
        <f>'Интерактивный прайс-лист'!$F$26*VLOOKUP(L462,last!$B$1:$C$2090,2,0)</f>
        <v>1177</v>
      </c>
    </row>
    <row r="468" spans="1:12" x14ac:dyDescent="0.2">
      <c r="A468" s="1262" t="s">
        <v>703</v>
      </c>
      <c r="B468" s="1263"/>
      <c r="C468" s="1263"/>
      <c r="D468" s="149" t="s">
        <v>693</v>
      </c>
      <c r="E468" s="957"/>
      <c r="F468" s="957"/>
      <c r="G468" s="957"/>
      <c r="H468" s="957"/>
      <c r="I468" s="957">
        <f>'Интерактивный прайс-лист'!$F$26*VLOOKUP(I463,last!$B$1:$C$2090,2,0)</f>
        <v>3891</v>
      </c>
      <c r="J468" s="957">
        <f>'Интерактивный прайс-лист'!$F$26*VLOOKUP(J463,last!$B$1:$C$2090,2,0)</f>
        <v>4443</v>
      </c>
      <c r="K468" s="957">
        <f>'Интерактивный прайс-лист'!$F$26*VLOOKUP(K463,last!$B$1:$C$2090,2,0)</f>
        <v>5001</v>
      </c>
      <c r="L468" s="958">
        <f>'Интерактивный прайс-лист'!$F$26*VLOOKUP(L463,last!$B$1:$C$2090,2,0)</f>
        <v>5605</v>
      </c>
    </row>
    <row r="469" spans="1:12" ht="13.5" thickBot="1" x14ac:dyDescent="0.25">
      <c r="A469" s="1420" t="s">
        <v>715</v>
      </c>
      <c r="B469" s="1421"/>
      <c r="C469" s="1421"/>
      <c r="D469" s="135" t="s">
        <v>693</v>
      </c>
      <c r="E469" s="962"/>
      <c r="F469" s="962"/>
      <c r="G469" s="962"/>
      <c r="H469" s="962"/>
      <c r="I469" s="962">
        <f>SUM(I466:I468)</f>
        <v>6974</v>
      </c>
      <c r="J469" s="962">
        <f>SUM(J466:J468)</f>
        <v>7868</v>
      </c>
      <c r="K469" s="962">
        <f>SUM(K466:K468)</f>
        <v>8476</v>
      </c>
      <c r="L469" s="963">
        <f>SUM(L466:L468)</f>
        <v>9276</v>
      </c>
    </row>
    <row r="470" spans="1:12" x14ac:dyDescent="0.2">
      <c r="A470" s="705"/>
      <c r="B470" s="705"/>
      <c r="C470" s="705"/>
      <c r="D470" s="766"/>
      <c r="E470" s="705"/>
      <c r="F470" s="705"/>
      <c r="G470" s="705"/>
      <c r="H470" s="705"/>
      <c r="I470" s="705"/>
      <c r="J470" s="705"/>
      <c r="K470" s="705"/>
      <c r="L470" s="705"/>
    </row>
    <row r="471" spans="1:12" ht="13.5" thickBot="1" x14ac:dyDescent="0.25">
      <c r="A471" s="1373" t="s">
        <v>1087</v>
      </c>
      <c r="B471" s="1373"/>
      <c r="C471" s="1373"/>
      <c r="D471" s="1373"/>
      <c r="E471" s="718"/>
      <c r="F471" s="718"/>
      <c r="G471" s="718"/>
      <c r="H471" s="718"/>
      <c r="I471" s="718"/>
      <c r="J471" s="718"/>
      <c r="K471" s="718"/>
      <c r="L471" s="718"/>
    </row>
    <row r="472" spans="1:12" ht="26.25" hidden="1" customHeight="1" x14ac:dyDescent="0.2">
      <c r="A472" s="1422" t="s">
        <v>1615</v>
      </c>
      <c r="B472" s="1423"/>
      <c r="C472" s="1151" t="s">
        <v>1614</v>
      </c>
      <c r="D472" s="363" t="s">
        <v>693</v>
      </c>
      <c r="E472" s="688"/>
      <c r="F472" s="1082"/>
      <c r="G472" s="1082"/>
      <c r="H472" s="1082"/>
      <c r="I472" s="1290" t="e">
        <f>'Интерактивный прайс-лист'!$F$26*VLOOKUP($C472,last!$B$1:$C$1706,2,0)</f>
        <v>#N/A</v>
      </c>
      <c r="J472" s="1386"/>
      <c r="K472" s="1386"/>
      <c r="L472" s="1291"/>
    </row>
    <row r="473" spans="1:12" ht="26.25" customHeight="1" x14ac:dyDescent="0.2">
      <c r="A473" s="1427" t="s">
        <v>1615</v>
      </c>
      <c r="B473" s="1428"/>
      <c r="C473" s="1208" t="s">
        <v>1614</v>
      </c>
      <c r="D473" s="79" t="s">
        <v>693</v>
      </c>
      <c r="E473" s="1197"/>
      <c r="F473" s="1198"/>
      <c r="G473" s="1198"/>
      <c r="H473" s="1198"/>
      <c r="I473" s="1429" t="s">
        <v>1703</v>
      </c>
      <c r="J473" s="1388"/>
      <c r="K473" s="1388"/>
      <c r="L473" s="1389"/>
    </row>
    <row r="474" spans="1:12" x14ac:dyDescent="0.2">
      <c r="A474" s="1424" t="s">
        <v>726</v>
      </c>
      <c r="B474" s="1122" t="s">
        <v>706</v>
      </c>
      <c r="C474" s="1145" t="s">
        <v>139</v>
      </c>
      <c r="D474" s="148" t="s">
        <v>693</v>
      </c>
      <c r="E474" s="1128"/>
      <c r="F474" s="1128"/>
      <c r="G474" s="1128"/>
      <c r="H474" s="1083"/>
      <c r="I474" s="1388">
        <f>'Интерактивный прайс-лист'!$F$26*VLOOKUP($C474,last!$B$1:$C$1706,2,0)</f>
        <v>94</v>
      </c>
      <c r="J474" s="1388"/>
      <c r="K474" s="1388"/>
      <c r="L474" s="1389"/>
    </row>
    <row r="475" spans="1:12" x14ac:dyDescent="0.2">
      <c r="A475" s="1424"/>
      <c r="B475" s="62" t="s">
        <v>706</v>
      </c>
      <c r="C475" s="1125" t="s">
        <v>1524</v>
      </c>
      <c r="D475" s="88" t="s">
        <v>693</v>
      </c>
      <c r="E475" s="1126"/>
      <c r="F475" s="1126"/>
      <c r="G475" s="1126"/>
      <c r="H475" s="164"/>
      <c r="I475" s="1395">
        <f>'Интерактивный прайс-лист'!$F$26*VLOOKUP($C475,last!$B$1:$C$1706,2,0)</f>
        <v>267</v>
      </c>
      <c r="J475" s="1395"/>
      <c r="K475" s="1395"/>
      <c r="L475" s="1293"/>
    </row>
    <row r="476" spans="1:12" ht="13.5" thickBot="1" x14ac:dyDescent="0.25">
      <c r="A476" s="1425"/>
      <c r="B476" s="113" t="s">
        <v>708</v>
      </c>
      <c r="C476" s="165" t="s">
        <v>1777</v>
      </c>
      <c r="D476" s="135" t="s">
        <v>693</v>
      </c>
      <c r="E476" s="787"/>
      <c r="F476" s="787"/>
      <c r="G476" s="787"/>
      <c r="H476" s="791"/>
      <c r="I476" s="1413">
        <f>'Интерактивный прайс-лист'!$F$26*VLOOKUP($C476,last!$B$1:$C$1706,2,0)</f>
        <v>191</v>
      </c>
      <c r="J476" s="1413"/>
      <c r="K476" s="1413"/>
      <c r="L476" s="1414"/>
    </row>
    <row r="477" spans="1:12" x14ac:dyDescent="0.2">
      <c r="A477" s="705"/>
      <c r="B477" s="705"/>
      <c r="C477" s="705"/>
      <c r="D477" s="766"/>
      <c r="E477" s="705"/>
      <c r="F477" s="705"/>
      <c r="G477" s="705"/>
      <c r="H477" s="705"/>
      <c r="I477" s="705"/>
      <c r="J477" s="705"/>
      <c r="K477" s="705"/>
      <c r="L477" s="705"/>
    </row>
    <row r="478" spans="1:12" x14ac:dyDescent="0.2">
      <c r="A478" s="705"/>
      <c r="B478" s="705"/>
      <c r="C478" s="705"/>
      <c r="D478" s="766"/>
      <c r="E478" s="705"/>
      <c r="F478" s="705"/>
      <c r="G478" s="705"/>
      <c r="H478" s="705"/>
      <c r="I478" s="705"/>
      <c r="J478" s="705"/>
      <c r="K478" s="705"/>
      <c r="L478" s="705"/>
    </row>
    <row r="479" spans="1:12" ht="13.5" thickBot="1" x14ac:dyDescent="0.25">
      <c r="A479" s="707" t="s">
        <v>951</v>
      </c>
      <c r="B479" s="707"/>
      <c r="C479" s="707"/>
      <c r="D479" s="707" t="s">
        <v>950</v>
      </c>
      <c r="E479" s="708"/>
      <c r="F479" s="708"/>
      <c r="G479" s="708"/>
      <c r="H479" s="708"/>
      <c r="I479" s="708"/>
      <c r="J479" s="708"/>
      <c r="K479" s="708"/>
      <c r="L479" s="708"/>
    </row>
    <row r="480" spans="1:12" x14ac:dyDescent="0.2">
      <c r="A480" s="1430" t="s">
        <v>1033</v>
      </c>
      <c r="B480" s="1278"/>
      <c r="C480" s="50"/>
      <c r="D480" s="51"/>
      <c r="E480" s="978"/>
      <c r="F480" s="978"/>
      <c r="G480" s="978"/>
      <c r="H480" s="978"/>
      <c r="I480" s="978" t="s">
        <v>1557</v>
      </c>
      <c r="J480" s="978" t="s">
        <v>1558</v>
      </c>
      <c r="K480" s="978" t="s">
        <v>1559</v>
      </c>
      <c r="L480" s="979" t="s">
        <v>1560</v>
      </c>
    </row>
    <row r="481" spans="1:12" x14ac:dyDescent="0.2">
      <c r="A481" s="1431" t="s">
        <v>714</v>
      </c>
      <c r="B481" s="1432"/>
      <c r="C481" s="156"/>
      <c r="D481" s="157"/>
      <c r="E481" s="128"/>
      <c r="F481" s="128"/>
      <c r="G481" s="128"/>
      <c r="H481" s="128"/>
      <c r="I481" s="677" t="s">
        <v>1552</v>
      </c>
      <c r="J481" s="128" t="s">
        <v>1552</v>
      </c>
      <c r="K481" s="128" t="s">
        <v>1552</v>
      </c>
      <c r="L481" s="129" t="s">
        <v>1552</v>
      </c>
    </row>
    <row r="482" spans="1:12" ht="13.5" thickBot="1" x14ac:dyDescent="0.25">
      <c r="A482" s="1433" t="s">
        <v>1034</v>
      </c>
      <c r="B482" s="1280"/>
      <c r="C482" s="54"/>
      <c r="D482" s="55"/>
      <c r="E482" s="969"/>
      <c r="F482" s="969"/>
      <c r="G482" s="969"/>
      <c r="H482" s="969"/>
      <c r="I482" s="968" t="s">
        <v>1520</v>
      </c>
      <c r="J482" s="968" t="s">
        <v>1519</v>
      </c>
      <c r="K482" s="968" t="s">
        <v>1534</v>
      </c>
      <c r="L482" s="422" t="s">
        <v>1535</v>
      </c>
    </row>
    <row r="483" spans="1:12" x14ac:dyDescent="0.2">
      <c r="A483" s="1281" t="s">
        <v>689</v>
      </c>
      <c r="B483" s="1269"/>
      <c r="C483" s="948" t="s">
        <v>699</v>
      </c>
      <c r="D483" s="148" t="s">
        <v>691</v>
      </c>
      <c r="E483" s="1018"/>
      <c r="F483" s="1018"/>
      <c r="G483" s="1018"/>
      <c r="H483" s="1018"/>
      <c r="I483" s="103">
        <v>6.8</v>
      </c>
      <c r="J483" s="103">
        <v>9.5</v>
      </c>
      <c r="K483" s="103">
        <v>12</v>
      </c>
      <c r="L483" s="104">
        <v>13.4</v>
      </c>
    </row>
    <row r="484" spans="1:12" x14ac:dyDescent="0.2">
      <c r="A484" s="1262" t="s">
        <v>700</v>
      </c>
      <c r="B484" s="1263"/>
      <c r="C484" s="947" t="s">
        <v>699</v>
      </c>
      <c r="D484" s="149" t="s">
        <v>691</v>
      </c>
      <c r="E484" s="1000"/>
      <c r="F484" s="1000"/>
      <c r="G484" s="1000"/>
      <c r="H484" s="1000"/>
      <c r="I484" s="105">
        <v>7.5</v>
      </c>
      <c r="J484" s="105">
        <v>10.8</v>
      </c>
      <c r="K484" s="105">
        <v>13.5</v>
      </c>
      <c r="L484" s="106">
        <v>15.5</v>
      </c>
    </row>
    <row r="485" spans="1:12" x14ac:dyDescent="0.2">
      <c r="A485" s="1262" t="s">
        <v>702</v>
      </c>
      <c r="B485" s="1263"/>
      <c r="C485" s="1263"/>
      <c r="D485" s="149" t="s">
        <v>693</v>
      </c>
      <c r="E485" s="957"/>
      <c r="F485" s="957"/>
      <c r="G485" s="957"/>
      <c r="H485" s="957"/>
      <c r="I485" s="957">
        <f>'Интерактивный прайс-лист'!$F$26*VLOOKUP(I480,last!$B$1:$C$2090,2,0)</f>
        <v>1906</v>
      </c>
      <c r="J485" s="957">
        <f>'Интерактивный прайс-лист'!$F$26*VLOOKUP(J480,last!$B$1:$C$2090,2,0)</f>
        <v>2248</v>
      </c>
      <c r="K485" s="957">
        <f>'Интерактивный прайс-лист'!$F$26*VLOOKUP(K480,last!$B$1:$C$2090,2,0)</f>
        <v>2298</v>
      </c>
      <c r="L485" s="958">
        <f>'Интерактивный прайс-лист'!$F$26*VLOOKUP(L480,last!$B$1:$C$2090,2,0)</f>
        <v>2494</v>
      </c>
    </row>
    <row r="486" spans="1:12" x14ac:dyDescent="0.2">
      <c r="A486" s="1262" t="s">
        <v>716</v>
      </c>
      <c r="B486" s="1263"/>
      <c r="C486" s="956" t="s">
        <v>390</v>
      </c>
      <c r="D486" s="149" t="s">
        <v>693</v>
      </c>
      <c r="E486" s="957"/>
      <c r="F486" s="957"/>
      <c r="G486" s="957"/>
      <c r="H486" s="957"/>
      <c r="I486" s="957">
        <f>'Интерактивный прайс-лист'!$F$26*VLOOKUP(I481,last!$B$1:$C$2090,2,0)</f>
        <v>494</v>
      </c>
      <c r="J486" s="957">
        <f>'Интерактивный прайс-лист'!$F$26*VLOOKUP(J481,last!$B$1:$C$2090,2,0)</f>
        <v>494</v>
      </c>
      <c r="K486" s="957">
        <f>'Интерактивный прайс-лист'!$F$26*VLOOKUP(K481,last!$B$1:$C$2090,2,0)</f>
        <v>494</v>
      </c>
      <c r="L486" s="958">
        <f>'Интерактивный прайс-лист'!$F$26*VLOOKUP(L481,last!$B$1:$C$2090,2,0)</f>
        <v>494</v>
      </c>
    </row>
    <row r="487" spans="1:12" x14ac:dyDescent="0.2">
      <c r="A487" s="1262" t="s">
        <v>703</v>
      </c>
      <c r="B487" s="1263"/>
      <c r="C487" s="1263"/>
      <c r="D487" s="149" t="s">
        <v>693</v>
      </c>
      <c r="E487" s="957"/>
      <c r="F487" s="957"/>
      <c r="G487" s="957"/>
      <c r="H487" s="957"/>
      <c r="I487" s="957">
        <f>'Интерактивный прайс-лист'!$F$26*VLOOKUP(I482,last!$B$1:$C$2090,2,0)</f>
        <v>3891</v>
      </c>
      <c r="J487" s="957">
        <f>'Интерактивный прайс-лист'!$F$26*VLOOKUP(J482,last!$B$1:$C$2090,2,0)</f>
        <v>4443</v>
      </c>
      <c r="K487" s="957">
        <f>'Интерактивный прайс-лист'!$F$26*VLOOKUP(K482,last!$B$1:$C$2090,2,0)</f>
        <v>5001</v>
      </c>
      <c r="L487" s="958">
        <f>'Интерактивный прайс-лист'!$F$26*VLOOKUP(L482,last!$B$1:$C$2090,2,0)</f>
        <v>5605</v>
      </c>
    </row>
    <row r="488" spans="1:12" ht="13.5" thickBot="1" x14ac:dyDescent="0.25">
      <c r="A488" s="1420" t="s">
        <v>715</v>
      </c>
      <c r="B488" s="1421"/>
      <c r="C488" s="1421"/>
      <c r="D488" s="135" t="s">
        <v>693</v>
      </c>
      <c r="E488" s="962"/>
      <c r="F488" s="962"/>
      <c r="G488" s="962"/>
      <c r="H488" s="962"/>
      <c r="I488" s="962">
        <f>SUM(I485:I487)</f>
        <v>6291</v>
      </c>
      <c r="J488" s="962">
        <f>SUM(J485:J487)</f>
        <v>7185</v>
      </c>
      <c r="K488" s="962">
        <f>SUM(K485:K487)</f>
        <v>7793</v>
      </c>
      <c r="L488" s="963">
        <f>SUM(L485:L487)</f>
        <v>8593</v>
      </c>
    </row>
    <row r="489" spans="1:12" x14ac:dyDescent="0.2">
      <c r="A489" s="705"/>
      <c r="B489" s="705"/>
      <c r="C489" s="705"/>
      <c r="D489" s="766"/>
      <c r="E489" s="705"/>
      <c r="F489" s="705"/>
      <c r="G489" s="705"/>
      <c r="H489" s="705"/>
      <c r="I489" s="705"/>
      <c r="J489" s="705"/>
      <c r="K489" s="705"/>
      <c r="L489" s="705"/>
    </row>
    <row r="490" spans="1:12" ht="13.5" thickBot="1" x14ac:dyDescent="0.25">
      <c r="A490" s="1373" t="s">
        <v>1087</v>
      </c>
      <c r="B490" s="1373"/>
      <c r="C490" s="1373"/>
      <c r="D490" s="1373"/>
      <c r="E490" s="718"/>
      <c r="F490" s="718"/>
      <c r="G490" s="718"/>
      <c r="H490" s="718"/>
      <c r="I490" s="718"/>
      <c r="J490" s="718"/>
      <c r="K490" s="718"/>
      <c r="L490" s="718"/>
    </row>
    <row r="491" spans="1:12" ht="26.25" hidden="1" customHeight="1" x14ac:dyDescent="0.2">
      <c r="A491" s="1422" t="s">
        <v>1615</v>
      </c>
      <c r="B491" s="1423"/>
      <c r="C491" s="1151" t="s">
        <v>1614</v>
      </c>
      <c r="D491" s="363" t="s">
        <v>693</v>
      </c>
      <c r="E491" s="688"/>
      <c r="F491" s="1082"/>
      <c r="G491" s="1082"/>
      <c r="H491" s="1082"/>
      <c r="I491" s="1290" t="e">
        <f>'Интерактивный прайс-лист'!$F$26*VLOOKUP($C491,last!$B$1:$C$1706,2,0)</f>
        <v>#N/A</v>
      </c>
      <c r="J491" s="1386"/>
      <c r="K491" s="1386"/>
      <c r="L491" s="1291"/>
    </row>
    <row r="492" spans="1:12" ht="26.25" customHeight="1" x14ac:dyDescent="0.2">
      <c r="A492" s="1427" t="s">
        <v>1615</v>
      </c>
      <c r="B492" s="1428"/>
      <c r="C492" s="1194" t="s">
        <v>1614</v>
      </c>
      <c r="D492" s="79" t="s">
        <v>693</v>
      </c>
      <c r="E492" s="1197"/>
      <c r="F492" s="1198"/>
      <c r="G492" s="1198"/>
      <c r="H492" s="1198"/>
      <c r="I492" s="1429" t="s">
        <v>1703</v>
      </c>
      <c r="J492" s="1388"/>
      <c r="K492" s="1388"/>
      <c r="L492" s="1389"/>
    </row>
    <row r="493" spans="1:12" x14ac:dyDescent="0.2">
      <c r="A493" s="1424" t="s">
        <v>726</v>
      </c>
      <c r="B493" s="1122" t="s">
        <v>706</v>
      </c>
      <c r="C493" s="1145" t="s">
        <v>139</v>
      </c>
      <c r="D493" s="148" t="s">
        <v>693</v>
      </c>
      <c r="E493" s="1128"/>
      <c r="F493" s="1128"/>
      <c r="G493" s="1128"/>
      <c r="H493" s="1128"/>
      <c r="I493" s="1387">
        <f>'Интерактивный прайс-лист'!$F$26*VLOOKUP($C493,last!$B$1:$C$1706,2,0)</f>
        <v>94</v>
      </c>
      <c r="J493" s="1388"/>
      <c r="K493" s="1388"/>
      <c r="L493" s="1389"/>
    </row>
    <row r="494" spans="1:12" x14ac:dyDescent="0.2">
      <c r="A494" s="1424"/>
      <c r="B494" s="62" t="s">
        <v>706</v>
      </c>
      <c r="C494" s="1125" t="s">
        <v>1524</v>
      </c>
      <c r="D494" s="88" t="s">
        <v>693</v>
      </c>
      <c r="E494" s="1126"/>
      <c r="F494" s="1126"/>
      <c r="G494" s="1126"/>
      <c r="H494" s="1126"/>
      <c r="I494" s="1292">
        <f>'Интерактивный прайс-лист'!$F$26*VLOOKUP($C494,last!$B$1:$C$1706,2,0)</f>
        <v>267</v>
      </c>
      <c r="J494" s="1395"/>
      <c r="K494" s="1395"/>
      <c r="L494" s="1293"/>
    </row>
    <row r="495" spans="1:12" ht="13.5" thickBot="1" x14ac:dyDescent="0.25">
      <c r="A495" s="1425"/>
      <c r="B495" s="113" t="s">
        <v>708</v>
      </c>
      <c r="C495" s="165" t="s">
        <v>1777</v>
      </c>
      <c r="D495" s="135" t="s">
        <v>693</v>
      </c>
      <c r="E495" s="787"/>
      <c r="F495" s="787"/>
      <c r="G495" s="787"/>
      <c r="H495" s="787"/>
      <c r="I495" s="1426">
        <f>'Интерактивный прайс-лист'!$F$26*VLOOKUP($C495,last!$B$1:$C$1706,2,0)</f>
        <v>191</v>
      </c>
      <c r="J495" s="1413"/>
      <c r="K495" s="1413"/>
      <c r="L495" s="1414"/>
    </row>
    <row r="496" spans="1:12" x14ac:dyDescent="0.2">
      <c r="A496" s="705"/>
      <c r="B496" s="705"/>
      <c r="C496" s="705"/>
      <c r="D496" s="766"/>
      <c r="E496" s="705"/>
      <c r="F496" s="705"/>
      <c r="G496" s="705"/>
      <c r="H496" s="703"/>
      <c r="I496" s="703"/>
      <c r="J496" s="705"/>
      <c r="K496" s="705"/>
      <c r="L496" s="705"/>
    </row>
    <row r="497" spans="1:12" x14ac:dyDescent="0.2">
      <c r="A497" s="705"/>
      <c r="B497" s="705"/>
      <c r="C497" s="705"/>
      <c r="D497" s="766"/>
      <c r="E497" s="705"/>
      <c r="F497" s="705"/>
      <c r="G497" s="705"/>
      <c r="H497" s="703"/>
      <c r="I497" s="703"/>
      <c r="J497" s="705"/>
      <c r="K497" s="705"/>
      <c r="L497" s="705"/>
    </row>
    <row r="498" spans="1:12" ht="13.5" thickBot="1" x14ac:dyDescent="0.25">
      <c r="A498" s="707" t="s">
        <v>951</v>
      </c>
      <c r="B498" s="707"/>
      <c r="C498" s="707"/>
      <c r="D498" s="707" t="s">
        <v>950</v>
      </c>
      <c r="E498" s="708"/>
      <c r="F498" s="708"/>
      <c r="G498" s="708"/>
      <c r="H498" s="708"/>
      <c r="I498" s="708"/>
      <c r="J498" s="708"/>
      <c r="K498" s="708"/>
      <c r="L498" s="708"/>
    </row>
    <row r="499" spans="1:12" x14ac:dyDescent="0.2">
      <c r="A499" s="1430" t="s">
        <v>1033</v>
      </c>
      <c r="B499" s="1278"/>
      <c r="C499" s="50"/>
      <c r="D499" s="51"/>
      <c r="E499" s="978"/>
      <c r="F499" s="978"/>
      <c r="G499" s="978"/>
      <c r="H499" s="978"/>
      <c r="I499" s="978" t="s">
        <v>1557</v>
      </c>
      <c r="J499" s="978" t="s">
        <v>1558</v>
      </c>
      <c r="K499" s="978" t="s">
        <v>1559</v>
      </c>
      <c r="L499" s="979" t="s">
        <v>1560</v>
      </c>
    </row>
    <row r="500" spans="1:12" x14ac:dyDescent="0.2">
      <c r="A500" s="1431" t="s">
        <v>714</v>
      </c>
      <c r="B500" s="1432"/>
      <c r="C500" s="156"/>
      <c r="D500" s="157"/>
      <c r="E500" s="128"/>
      <c r="F500" s="128"/>
      <c r="G500" s="128"/>
      <c r="H500" s="128"/>
      <c r="I500" s="677" t="s">
        <v>1553</v>
      </c>
      <c r="J500" s="677" t="s">
        <v>1553</v>
      </c>
      <c r="K500" s="677" t="s">
        <v>1553</v>
      </c>
      <c r="L500" s="777" t="s">
        <v>1553</v>
      </c>
    </row>
    <row r="501" spans="1:12" ht="13.5" thickBot="1" x14ac:dyDescent="0.25">
      <c r="A501" s="1433" t="s">
        <v>1034</v>
      </c>
      <c r="B501" s="1280"/>
      <c r="C501" s="54"/>
      <c r="D501" s="55"/>
      <c r="E501" s="969"/>
      <c r="F501" s="969"/>
      <c r="G501" s="969"/>
      <c r="H501" s="969"/>
      <c r="I501" s="968" t="s">
        <v>1520</v>
      </c>
      <c r="J501" s="968" t="s">
        <v>1519</v>
      </c>
      <c r="K501" s="968" t="s">
        <v>1534</v>
      </c>
      <c r="L501" s="422" t="s">
        <v>1535</v>
      </c>
    </row>
    <row r="502" spans="1:12" x14ac:dyDescent="0.2">
      <c r="A502" s="1281" t="s">
        <v>689</v>
      </c>
      <c r="B502" s="1269"/>
      <c r="C502" s="948" t="s">
        <v>699</v>
      </c>
      <c r="D502" s="148" t="s">
        <v>691</v>
      </c>
      <c r="E502" s="1018"/>
      <c r="F502" s="1018"/>
      <c r="G502" s="1018"/>
      <c r="H502" s="1018"/>
      <c r="I502" s="103">
        <v>6.8</v>
      </c>
      <c r="J502" s="103">
        <v>9.5</v>
      </c>
      <c r="K502" s="103">
        <v>12</v>
      </c>
      <c r="L502" s="104">
        <v>13.4</v>
      </c>
    </row>
    <row r="503" spans="1:12" x14ac:dyDescent="0.2">
      <c r="A503" s="1262" t="s">
        <v>700</v>
      </c>
      <c r="B503" s="1263"/>
      <c r="C503" s="947" t="s">
        <v>699</v>
      </c>
      <c r="D503" s="149" t="s">
        <v>691</v>
      </c>
      <c r="E503" s="1000"/>
      <c r="F503" s="1000"/>
      <c r="G503" s="1000"/>
      <c r="H503" s="1000"/>
      <c r="I503" s="105">
        <v>7.5</v>
      </c>
      <c r="J503" s="105">
        <v>10.8</v>
      </c>
      <c r="K503" s="105">
        <v>13.5</v>
      </c>
      <c r="L503" s="106">
        <v>15.5</v>
      </c>
    </row>
    <row r="504" spans="1:12" x14ac:dyDescent="0.2">
      <c r="A504" s="1262" t="s">
        <v>702</v>
      </c>
      <c r="B504" s="1263"/>
      <c r="C504" s="1263"/>
      <c r="D504" s="149" t="s">
        <v>693</v>
      </c>
      <c r="E504" s="957"/>
      <c r="F504" s="957"/>
      <c r="G504" s="957"/>
      <c r="H504" s="957"/>
      <c r="I504" s="957">
        <f>'Интерактивный прайс-лист'!$F$26*VLOOKUP(I499,last!$B$1:$C$2090,2,0)</f>
        <v>1906</v>
      </c>
      <c r="J504" s="957">
        <f>'Интерактивный прайс-лист'!$F$26*VLOOKUP(J499,last!$B$1:$C$2090,2,0)</f>
        <v>2248</v>
      </c>
      <c r="K504" s="957">
        <f>'Интерактивный прайс-лист'!$F$26*VLOOKUP(K499,last!$B$1:$C$2090,2,0)</f>
        <v>2298</v>
      </c>
      <c r="L504" s="958">
        <f>'Интерактивный прайс-лист'!$F$26*VLOOKUP(L499,last!$B$1:$C$2090,2,0)</f>
        <v>2494</v>
      </c>
    </row>
    <row r="505" spans="1:12" x14ac:dyDescent="0.2">
      <c r="A505" s="1262" t="s">
        <v>716</v>
      </c>
      <c r="B505" s="1263"/>
      <c r="C505" s="960" t="s">
        <v>719</v>
      </c>
      <c r="D505" s="149" t="s">
        <v>693</v>
      </c>
      <c r="E505" s="957"/>
      <c r="F505" s="957"/>
      <c r="G505" s="957"/>
      <c r="H505" s="957"/>
      <c r="I505" s="957">
        <f>'Интерактивный прайс-лист'!$F$26*VLOOKUP(I500,last!$B$1:$C$2090,2,0)</f>
        <v>539</v>
      </c>
      <c r="J505" s="957">
        <f>'Интерактивный прайс-лист'!$F$26*VLOOKUP(J500,last!$B$1:$C$2090,2,0)</f>
        <v>539</v>
      </c>
      <c r="K505" s="957">
        <f>'Интерактивный прайс-лист'!$F$26*VLOOKUP(K500,last!$B$1:$C$2090,2,0)</f>
        <v>539</v>
      </c>
      <c r="L505" s="958">
        <f>'Интерактивный прайс-лист'!$F$26*VLOOKUP(L500,last!$B$1:$C$2090,2,0)</f>
        <v>539</v>
      </c>
    </row>
    <row r="506" spans="1:12" x14ac:dyDescent="0.2">
      <c r="A506" s="1262" t="s">
        <v>703</v>
      </c>
      <c r="B506" s="1263"/>
      <c r="C506" s="1263"/>
      <c r="D506" s="149" t="s">
        <v>693</v>
      </c>
      <c r="E506" s="957"/>
      <c r="F506" s="957"/>
      <c r="G506" s="957"/>
      <c r="H506" s="957"/>
      <c r="I506" s="957">
        <f>'Интерактивный прайс-лист'!$F$26*VLOOKUP(I501,last!$B$1:$C$2090,2,0)</f>
        <v>3891</v>
      </c>
      <c r="J506" s="957">
        <f>'Интерактивный прайс-лист'!$F$26*VLOOKUP(J501,last!$B$1:$C$2090,2,0)</f>
        <v>4443</v>
      </c>
      <c r="K506" s="957">
        <f>'Интерактивный прайс-лист'!$F$26*VLOOKUP(K501,last!$B$1:$C$2090,2,0)</f>
        <v>5001</v>
      </c>
      <c r="L506" s="958">
        <f>'Интерактивный прайс-лист'!$F$26*VLOOKUP(L501,last!$B$1:$C$2090,2,0)</f>
        <v>5605</v>
      </c>
    </row>
    <row r="507" spans="1:12" ht="13.5" thickBot="1" x14ac:dyDescent="0.25">
      <c r="A507" s="1420" t="s">
        <v>715</v>
      </c>
      <c r="B507" s="1421"/>
      <c r="C507" s="1421"/>
      <c r="D507" s="135" t="s">
        <v>693</v>
      </c>
      <c r="E507" s="962"/>
      <c r="F507" s="962"/>
      <c r="G507" s="962"/>
      <c r="H507" s="962"/>
      <c r="I507" s="962">
        <f>SUM(I504:I506)</f>
        <v>6336</v>
      </c>
      <c r="J507" s="962">
        <f>SUM(J504:J506)</f>
        <v>7230</v>
      </c>
      <c r="K507" s="962">
        <f>SUM(K504:K506)</f>
        <v>7838</v>
      </c>
      <c r="L507" s="963">
        <f>SUM(L504:L506)</f>
        <v>8638</v>
      </c>
    </row>
    <row r="508" spans="1:12" x14ac:dyDescent="0.2">
      <c r="A508" s="705"/>
      <c r="B508" s="705"/>
      <c r="C508" s="705"/>
      <c r="D508" s="766"/>
      <c r="E508" s="705"/>
      <c r="F508" s="705"/>
      <c r="G508" s="705"/>
      <c r="H508" s="705"/>
      <c r="I508" s="705"/>
      <c r="J508" s="705"/>
      <c r="K508" s="705"/>
      <c r="L508" s="705"/>
    </row>
    <row r="509" spans="1:12" ht="13.5" thickBot="1" x14ac:dyDescent="0.25">
      <c r="A509" s="1373" t="s">
        <v>1087</v>
      </c>
      <c r="B509" s="1373"/>
      <c r="C509" s="1373"/>
      <c r="D509" s="1373"/>
      <c r="E509" s="718"/>
      <c r="F509" s="718"/>
      <c r="G509" s="718"/>
      <c r="H509" s="718"/>
      <c r="I509" s="718"/>
      <c r="J509" s="718"/>
      <c r="K509" s="718"/>
      <c r="L509" s="718"/>
    </row>
    <row r="510" spans="1:12" ht="26.25" hidden="1" customHeight="1" x14ac:dyDescent="0.2">
      <c r="A510" s="1422" t="s">
        <v>1615</v>
      </c>
      <c r="B510" s="1423"/>
      <c r="C510" s="1151" t="s">
        <v>1614</v>
      </c>
      <c r="D510" s="363" t="s">
        <v>693</v>
      </c>
      <c r="E510" s="688"/>
      <c r="F510" s="1082"/>
      <c r="G510" s="1082"/>
      <c r="H510" s="1082"/>
      <c r="I510" s="1290" t="e">
        <f>'Интерактивный прайс-лист'!$F$26*VLOOKUP($C510,last!$B$1:$C$1706,2,0)</f>
        <v>#N/A</v>
      </c>
      <c r="J510" s="1386"/>
      <c r="K510" s="1386"/>
      <c r="L510" s="1291"/>
    </row>
    <row r="511" spans="1:12" ht="26.25" customHeight="1" x14ac:dyDescent="0.2">
      <c r="A511" s="1427" t="s">
        <v>1615</v>
      </c>
      <c r="B511" s="1428"/>
      <c r="C511" s="1208" t="s">
        <v>1614</v>
      </c>
      <c r="D511" s="79" t="s">
        <v>693</v>
      </c>
      <c r="E511" s="1197"/>
      <c r="F511" s="1198"/>
      <c r="G511" s="1198"/>
      <c r="H511" s="1198"/>
      <c r="I511" s="1429" t="s">
        <v>1703</v>
      </c>
      <c r="J511" s="1388"/>
      <c r="K511" s="1388"/>
      <c r="L511" s="1389"/>
    </row>
    <row r="512" spans="1:12" x14ac:dyDescent="0.2">
      <c r="A512" s="1424" t="s">
        <v>726</v>
      </c>
      <c r="B512" s="1122" t="s">
        <v>706</v>
      </c>
      <c r="C512" s="1145" t="s">
        <v>139</v>
      </c>
      <c r="D512" s="148" t="s">
        <v>693</v>
      </c>
      <c r="E512" s="1128"/>
      <c r="F512" s="1128"/>
      <c r="G512" s="1128"/>
      <c r="H512" s="1128"/>
      <c r="I512" s="1387">
        <f>'Интерактивный прайс-лист'!$F$26*VLOOKUP($C512,last!$B$1:$C$1706,2,0)</f>
        <v>94</v>
      </c>
      <c r="J512" s="1388"/>
      <c r="K512" s="1388"/>
      <c r="L512" s="1389"/>
    </row>
    <row r="513" spans="1:12" x14ac:dyDescent="0.2">
      <c r="A513" s="1424"/>
      <c r="B513" s="62" t="s">
        <v>706</v>
      </c>
      <c r="C513" s="1125" t="s">
        <v>1524</v>
      </c>
      <c r="D513" s="88" t="s">
        <v>693</v>
      </c>
      <c r="E513" s="1126"/>
      <c r="F513" s="1126"/>
      <c r="G513" s="1126"/>
      <c r="H513" s="1126"/>
      <c r="I513" s="1292">
        <f>'Интерактивный прайс-лист'!$F$26*VLOOKUP($C513,last!$B$1:$C$1706,2,0)</f>
        <v>267</v>
      </c>
      <c r="J513" s="1395"/>
      <c r="K513" s="1395"/>
      <c r="L513" s="1293"/>
    </row>
    <row r="514" spans="1:12" ht="13.5" thickBot="1" x14ac:dyDescent="0.25">
      <c r="A514" s="1425"/>
      <c r="B514" s="113" t="s">
        <v>708</v>
      </c>
      <c r="C514" s="165" t="s">
        <v>1777</v>
      </c>
      <c r="D514" s="135" t="s">
        <v>693</v>
      </c>
      <c r="E514" s="787"/>
      <c r="F514" s="787"/>
      <c r="G514" s="787"/>
      <c r="H514" s="787"/>
      <c r="I514" s="1426">
        <f>'Интерактивный прайс-лист'!$F$26*VLOOKUP($C514,last!$B$1:$C$1706,2,0)</f>
        <v>191</v>
      </c>
      <c r="J514" s="1413"/>
      <c r="K514" s="1413"/>
      <c r="L514" s="1414"/>
    </row>
    <row r="515" spans="1:12" x14ac:dyDescent="0.2">
      <c r="A515" s="705"/>
      <c r="B515" s="705"/>
      <c r="C515" s="705"/>
      <c r="D515" s="766"/>
      <c r="E515" s="705"/>
      <c r="F515" s="705"/>
      <c r="G515" s="705"/>
      <c r="H515" s="703"/>
      <c r="I515" s="703"/>
      <c r="J515" s="705"/>
      <c r="K515" s="705"/>
      <c r="L515" s="705"/>
    </row>
    <row r="516" spans="1:12" x14ac:dyDescent="0.2">
      <c r="A516" s="705"/>
      <c r="B516" s="705"/>
      <c r="C516" s="705"/>
      <c r="D516" s="766"/>
      <c r="E516" s="705"/>
      <c r="F516" s="705"/>
      <c r="G516" s="705"/>
      <c r="H516" s="703"/>
      <c r="I516" s="703"/>
      <c r="J516" s="705"/>
      <c r="K516" s="705"/>
      <c r="L516" s="705"/>
    </row>
    <row r="517" spans="1:12" ht="13.5" thickBot="1" x14ac:dyDescent="0.25">
      <c r="A517" s="707" t="s">
        <v>951</v>
      </c>
      <c r="B517" s="707"/>
      <c r="C517" s="707"/>
      <c r="D517" s="707" t="s">
        <v>950</v>
      </c>
      <c r="E517" s="708"/>
      <c r="F517" s="708"/>
      <c r="G517" s="708"/>
      <c r="H517" s="708"/>
      <c r="I517" s="708"/>
      <c r="J517" s="708"/>
      <c r="K517" s="708"/>
      <c r="L517" s="708"/>
    </row>
    <row r="518" spans="1:12" x14ac:dyDescent="0.2">
      <c r="A518" s="1430" t="s">
        <v>1033</v>
      </c>
      <c r="B518" s="1278"/>
      <c r="C518" s="50"/>
      <c r="D518" s="51"/>
      <c r="E518" s="978"/>
      <c r="F518" s="978"/>
      <c r="G518" s="978"/>
      <c r="H518" s="978"/>
      <c r="I518" s="978" t="s">
        <v>1557</v>
      </c>
      <c r="J518" s="978" t="s">
        <v>1558</v>
      </c>
      <c r="K518" s="978" t="s">
        <v>1559</v>
      </c>
      <c r="L518" s="979" t="s">
        <v>1560</v>
      </c>
    </row>
    <row r="519" spans="1:12" x14ac:dyDescent="0.2">
      <c r="A519" s="1431" t="s">
        <v>714</v>
      </c>
      <c r="B519" s="1432"/>
      <c r="C519" s="156"/>
      <c r="D519" s="157"/>
      <c r="E519" s="128"/>
      <c r="F519" s="128"/>
      <c r="G519" s="128"/>
      <c r="H519" s="128"/>
      <c r="I519" s="677" t="s">
        <v>1554</v>
      </c>
      <c r="J519" s="677" t="s">
        <v>1554</v>
      </c>
      <c r="K519" s="677" t="s">
        <v>1554</v>
      </c>
      <c r="L519" s="777" t="s">
        <v>1554</v>
      </c>
    </row>
    <row r="520" spans="1:12" ht="13.5" thickBot="1" x14ac:dyDescent="0.25">
      <c r="A520" s="1433" t="s">
        <v>1034</v>
      </c>
      <c r="B520" s="1280"/>
      <c r="C520" s="54"/>
      <c r="D520" s="55"/>
      <c r="E520" s="969"/>
      <c r="F520" s="969"/>
      <c r="G520" s="969"/>
      <c r="H520" s="969"/>
      <c r="I520" s="968" t="s">
        <v>1520</v>
      </c>
      <c r="J520" s="968" t="s">
        <v>1519</v>
      </c>
      <c r="K520" s="968" t="s">
        <v>1534</v>
      </c>
      <c r="L520" s="422" t="s">
        <v>1535</v>
      </c>
    </row>
    <row r="521" spans="1:12" x14ac:dyDescent="0.2">
      <c r="A521" s="1281" t="s">
        <v>689</v>
      </c>
      <c r="B521" s="1269"/>
      <c r="C521" s="948" t="s">
        <v>699</v>
      </c>
      <c r="D521" s="148" t="s">
        <v>691</v>
      </c>
      <c r="E521" s="1018"/>
      <c r="F521" s="1018"/>
      <c r="G521" s="1018"/>
      <c r="H521" s="1018"/>
      <c r="I521" s="103">
        <v>6.8</v>
      </c>
      <c r="J521" s="103">
        <v>9.5</v>
      </c>
      <c r="K521" s="103">
        <v>12</v>
      </c>
      <c r="L521" s="104">
        <v>13.4</v>
      </c>
    </row>
    <row r="522" spans="1:12" x14ac:dyDescent="0.2">
      <c r="A522" s="1262" t="s">
        <v>700</v>
      </c>
      <c r="B522" s="1263"/>
      <c r="C522" s="947" t="s">
        <v>699</v>
      </c>
      <c r="D522" s="149" t="s">
        <v>691</v>
      </c>
      <c r="E522" s="1000"/>
      <c r="F522" s="1000"/>
      <c r="G522" s="1000"/>
      <c r="H522" s="1000"/>
      <c r="I522" s="105">
        <v>7.5</v>
      </c>
      <c r="J522" s="105">
        <v>10.8</v>
      </c>
      <c r="K522" s="105">
        <v>13.5</v>
      </c>
      <c r="L522" s="106">
        <v>15.5</v>
      </c>
    </row>
    <row r="523" spans="1:12" x14ac:dyDescent="0.2">
      <c r="A523" s="1262" t="s">
        <v>702</v>
      </c>
      <c r="B523" s="1263"/>
      <c r="C523" s="1263"/>
      <c r="D523" s="149" t="s">
        <v>693</v>
      </c>
      <c r="E523" s="957"/>
      <c r="F523" s="957"/>
      <c r="G523" s="957"/>
      <c r="H523" s="957"/>
      <c r="I523" s="957">
        <f>'Интерактивный прайс-лист'!$F$26*VLOOKUP(I518,last!$B$1:$C$2090,2,0)</f>
        <v>1906</v>
      </c>
      <c r="J523" s="957">
        <f>'Интерактивный прайс-лист'!$F$26*VLOOKUP(J518,last!$B$1:$C$2090,2,0)</f>
        <v>2248</v>
      </c>
      <c r="K523" s="957">
        <f>'Интерактивный прайс-лист'!$F$26*VLOOKUP(K518,last!$B$1:$C$2090,2,0)</f>
        <v>2298</v>
      </c>
      <c r="L523" s="958">
        <f>'Интерактивный прайс-лист'!$F$26*VLOOKUP(L518,last!$B$1:$C$2090,2,0)</f>
        <v>2494</v>
      </c>
    </row>
    <row r="524" spans="1:12" x14ac:dyDescent="0.2">
      <c r="A524" s="1262" t="s">
        <v>716</v>
      </c>
      <c r="B524" s="1263"/>
      <c r="C524" s="960" t="s">
        <v>993</v>
      </c>
      <c r="D524" s="149" t="s">
        <v>693</v>
      </c>
      <c r="E524" s="957"/>
      <c r="F524" s="957"/>
      <c r="G524" s="957"/>
      <c r="H524" s="957"/>
      <c r="I524" s="957">
        <f>'Интерактивный прайс-лист'!$F$26*VLOOKUP(I519,last!$B$1:$C$2090,2,0)</f>
        <v>1177</v>
      </c>
      <c r="J524" s="957">
        <f>'Интерактивный прайс-лист'!$F$26*VLOOKUP(J519,last!$B$1:$C$2090,2,0)</f>
        <v>1177</v>
      </c>
      <c r="K524" s="957">
        <f>'Интерактивный прайс-лист'!$F$26*VLOOKUP(K519,last!$B$1:$C$2090,2,0)</f>
        <v>1177</v>
      </c>
      <c r="L524" s="958">
        <f>'Интерактивный прайс-лист'!$F$26*VLOOKUP(L519,last!$B$1:$C$2090,2,0)</f>
        <v>1177</v>
      </c>
    </row>
    <row r="525" spans="1:12" x14ac:dyDescent="0.2">
      <c r="A525" s="1262" t="s">
        <v>703</v>
      </c>
      <c r="B525" s="1263"/>
      <c r="C525" s="1263"/>
      <c r="D525" s="149" t="s">
        <v>693</v>
      </c>
      <c r="E525" s="957"/>
      <c r="F525" s="957"/>
      <c r="G525" s="957"/>
      <c r="H525" s="957"/>
      <c r="I525" s="957">
        <f>'Интерактивный прайс-лист'!$F$26*VLOOKUP(I520,last!$B$1:$C$2090,2,0)</f>
        <v>3891</v>
      </c>
      <c r="J525" s="957">
        <f>'Интерактивный прайс-лист'!$F$26*VLOOKUP(J520,last!$B$1:$C$2090,2,0)</f>
        <v>4443</v>
      </c>
      <c r="K525" s="957">
        <f>'Интерактивный прайс-лист'!$F$26*VLOOKUP(K520,last!$B$1:$C$2090,2,0)</f>
        <v>5001</v>
      </c>
      <c r="L525" s="958">
        <f>'Интерактивный прайс-лист'!$F$26*VLOOKUP(L520,last!$B$1:$C$2090,2,0)</f>
        <v>5605</v>
      </c>
    </row>
    <row r="526" spans="1:12" ht="13.5" thickBot="1" x14ac:dyDescent="0.25">
      <c r="A526" s="1420" t="s">
        <v>715</v>
      </c>
      <c r="B526" s="1421"/>
      <c r="C526" s="1421"/>
      <c r="D526" s="135" t="s">
        <v>693</v>
      </c>
      <c r="E526" s="962"/>
      <c r="F526" s="962"/>
      <c r="G526" s="962"/>
      <c r="H526" s="962"/>
      <c r="I526" s="962">
        <f>SUM(I523:I525)</f>
        <v>6974</v>
      </c>
      <c r="J526" s="962">
        <f>SUM(J523:J525)</f>
        <v>7868</v>
      </c>
      <c r="K526" s="962">
        <f>SUM(K523:K525)</f>
        <v>8476</v>
      </c>
      <c r="L526" s="963">
        <f>SUM(L523:L525)</f>
        <v>9276</v>
      </c>
    </row>
    <row r="527" spans="1:12" x14ac:dyDescent="0.2">
      <c r="A527" s="705"/>
      <c r="B527" s="705"/>
      <c r="C527" s="705"/>
      <c r="D527" s="766"/>
      <c r="E527" s="705"/>
      <c r="F527" s="705"/>
      <c r="G527" s="705"/>
      <c r="H527" s="705"/>
      <c r="I527" s="705"/>
      <c r="J527" s="705"/>
      <c r="K527" s="705"/>
      <c r="L527" s="705"/>
    </row>
    <row r="528" spans="1:12" ht="13.5" thickBot="1" x14ac:dyDescent="0.25">
      <c r="A528" s="1373" t="s">
        <v>1087</v>
      </c>
      <c r="B528" s="1373"/>
      <c r="C528" s="1373"/>
      <c r="D528" s="1373"/>
      <c r="E528" s="718"/>
      <c r="F528" s="718"/>
      <c r="G528" s="718"/>
      <c r="H528" s="718"/>
      <c r="I528" s="718"/>
      <c r="J528" s="718"/>
      <c r="K528" s="718"/>
      <c r="L528" s="718"/>
    </row>
    <row r="529" spans="1:12" ht="26.25" hidden="1" customHeight="1" thickBot="1" x14ac:dyDescent="0.25">
      <c r="A529" s="1422" t="s">
        <v>1615</v>
      </c>
      <c r="B529" s="1423"/>
      <c r="C529" s="1151" t="s">
        <v>1614</v>
      </c>
      <c r="D529" s="363" t="s">
        <v>693</v>
      </c>
      <c r="E529" s="688"/>
      <c r="F529" s="1082"/>
      <c r="G529" s="1082"/>
      <c r="H529" s="1082"/>
      <c r="I529" s="1290" t="e">
        <f>'Интерактивный прайс-лист'!$F$26*VLOOKUP($C529,last!$B$1:$C$1706,2,0)</f>
        <v>#N/A</v>
      </c>
      <c r="J529" s="1386"/>
      <c r="K529" s="1386"/>
      <c r="L529" s="1291"/>
    </row>
    <row r="530" spans="1:12" ht="26.25" customHeight="1" x14ac:dyDescent="0.2">
      <c r="A530" s="1422" t="s">
        <v>1615</v>
      </c>
      <c r="B530" s="1423"/>
      <c r="C530" s="1209" t="s">
        <v>1614</v>
      </c>
      <c r="D530" s="363" t="s">
        <v>693</v>
      </c>
      <c r="E530" s="688"/>
      <c r="F530" s="1082"/>
      <c r="G530" s="1082"/>
      <c r="H530" s="1082"/>
      <c r="I530" s="1429" t="s">
        <v>1703</v>
      </c>
      <c r="J530" s="1388"/>
      <c r="K530" s="1388"/>
      <c r="L530" s="1389"/>
    </row>
    <row r="531" spans="1:12" x14ac:dyDescent="0.2">
      <c r="A531" s="1424" t="s">
        <v>726</v>
      </c>
      <c r="B531" s="1122" t="s">
        <v>706</v>
      </c>
      <c r="C531" s="1145" t="s">
        <v>139</v>
      </c>
      <c r="D531" s="148" t="s">
        <v>693</v>
      </c>
      <c r="E531" s="1128"/>
      <c r="F531" s="1128"/>
      <c r="G531" s="1128"/>
      <c r="H531" s="1128"/>
      <c r="I531" s="1387">
        <f>'Интерактивный прайс-лист'!$F$26*VLOOKUP($C531,last!$B$1:$C$1706,2,0)</f>
        <v>94</v>
      </c>
      <c r="J531" s="1388"/>
      <c r="K531" s="1388"/>
      <c r="L531" s="1389"/>
    </row>
    <row r="532" spans="1:12" x14ac:dyDescent="0.2">
      <c r="A532" s="1424"/>
      <c r="B532" s="62" t="s">
        <v>706</v>
      </c>
      <c r="C532" s="1125" t="s">
        <v>1524</v>
      </c>
      <c r="D532" s="88" t="s">
        <v>693</v>
      </c>
      <c r="E532" s="1126"/>
      <c r="F532" s="1126"/>
      <c r="G532" s="1126"/>
      <c r="H532" s="1126"/>
      <c r="I532" s="1292">
        <f>'Интерактивный прайс-лист'!$F$26*VLOOKUP($C532,last!$B$1:$C$1706,2,0)</f>
        <v>267</v>
      </c>
      <c r="J532" s="1395"/>
      <c r="K532" s="1395"/>
      <c r="L532" s="1293"/>
    </row>
    <row r="533" spans="1:12" ht="13.5" thickBot="1" x14ac:dyDescent="0.25">
      <c r="A533" s="1425"/>
      <c r="B533" s="113" t="s">
        <v>708</v>
      </c>
      <c r="C533" s="165" t="s">
        <v>1777</v>
      </c>
      <c r="D533" s="135" t="s">
        <v>693</v>
      </c>
      <c r="E533" s="787"/>
      <c r="F533" s="787"/>
      <c r="G533" s="787"/>
      <c r="H533" s="787"/>
      <c r="I533" s="1426">
        <f>'Интерактивный прайс-лист'!$F$26*VLOOKUP($C533,last!$B$1:$C$1706,2,0)</f>
        <v>191</v>
      </c>
      <c r="J533" s="1413"/>
      <c r="K533" s="1413"/>
      <c r="L533" s="1414"/>
    </row>
    <row r="534" spans="1:12" x14ac:dyDescent="0.2">
      <c r="A534" s="705"/>
      <c r="B534" s="705"/>
      <c r="C534" s="705"/>
      <c r="D534" s="766"/>
      <c r="E534" s="705"/>
      <c r="F534" s="705"/>
      <c r="G534" s="705"/>
      <c r="H534" s="703"/>
      <c r="I534" s="703"/>
      <c r="J534" s="705"/>
      <c r="K534" s="705"/>
      <c r="L534" s="705"/>
    </row>
    <row r="535" spans="1:12" x14ac:dyDescent="0.2">
      <c r="A535" s="705"/>
      <c r="B535" s="705"/>
      <c r="C535" s="705"/>
      <c r="D535" s="766"/>
      <c r="E535" s="705"/>
      <c r="F535" s="705"/>
      <c r="G535" s="705"/>
      <c r="H535" s="703"/>
      <c r="I535" s="703"/>
      <c r="J535" s="705"/>
      <c r="K535" s="705"/>
      <c r="L535" s="705"/>
    </row>
    <row r="536" spans="1:12" ht="13.5" thickBot="1" x14ac:dyDescent="0.25">
      <c r="A536" s="707" t="s">
        <v>951</v>
      </c>
      <c r="B536" s="707"/>
      <c r="C536" s="707"/>
      <c r="D536" s="707" t="s">
        <v>950</v>
      </c>
      <c r="E536" s="708"/>
      <c r="F536" s="708"/>
      <c r="G536" s="708"/>
      <c r="H536" s="708"/>
      <c r="I536" s="705"/>
      <c r="J536" s="705"/>
      <c r="K536" s="705"/>
      <c r="L536" s="705"/>
    </row>
    <row r="537" spans="1:12" x14ac:dyDescent="0.2">
      <c r="A537" s="1430" t="s">
        <v>1033</v>
      </c>
      <c r="B537" s="1278"/>
      <c r="C537" s="50"/>
      <c r="D537" s="51"/>
      <c r="E537" s="978"/>
      <c r="F537" s="978"/>
      <c r="G537" s="978"/>
      <c r="H537" s="978"/>
      <c r="I537" s="978" t="s">
        <v>1557</v>
      </c>
      <c r="J537" s="978" t="s">
        <v>1558</v>
      </c>
      <c r="K537" s="978" t="s">
        <v>1559</v>
      </c>
      <c r="L537" s="979" t="s">
        <v>1560</v>
      </c>
    </row>
    <row r="538" spans="1:12" x14ac:dyDescent="0.2">
      <c r="A538" s="1431" t="s">
        <v>714</v>
      </c>
      <c r="B538" s="1432"/>
      <c r="C538" s="156"/>
      <c r="D538" s="157"/>
      <c r="E538" s="128"/>
      <c r="F538" s="128"/>
      <c r="G538" s="128"/>
      <c r="H538" s="128"/>
      <c r="I538" s="128" t="s">
        <v>1552</v>
      </c>
      <c r="J538" s="128" t="s">
        <v>1552</v>
      </c>
      <c r="K538" s="128" t="s">
        <v>1552</v>
      </c>
      <c r="L538" s="129" t="s">
        <v>1552</v>
      </c>
    </row>
    <row r="539" spans="1:12" ht="13.5" thickBot="1" x14ac:dyDescent="0.25">
      <c r="A539" s="1433" t="s">
        <v>1034</v>
      </c>
      <c r="B539" s="1280"/>
      <c r="C539" s="54"/>
      <c r="D539" s="55"/>
      <c r="E539" s="969"/>
      <c r="F539" s="969"/>
      <c r="G539" s="969"/>
      <c r="H539" s="969"/>
      <c r="I539" s="969" t="s">
        <v>1522</v>
      </c>
      <c r="J539" s="969" t="s">
        <v>1523</v>
      </c>
      <c r="K539" s="969" t="s">
        <v>1536</v>
      </c>
      <c r="L539" s="975" t="s">
        <v>1537</v>
      </c>
    </row>
    <row r="540" spans="1:12" x14ac:dyDescent="0.2">
      <c r="A540" s="1281" t="s">
        <v>689</v>
      </c>
      <c r="B540" s="1269"/>
      <c r="C540" s="948" t="s">
        <v>699</v>
      </c>
      <c r="D540" s="148" t="s">
        <v>691</v>
      </c>
      <c r="E540" s="1018"/>
      <c r="F540" s="1018"/>
      <c r="G540" s="1018"/>
      <c r="H540" s="1018"/>
      <c r="I540" s="103">
        <v>6.8</v>
      </c>
      <c r="J540" s="103">
        <v>9.5</v>
      </c>
      <c r="K540" s="103">
        <v>12</v>
      </c>
      <c r="L540" s="104">
        <v>13.4</v>
      </c>
    </row>
    <row r="541" spans="1:12" x14ac:dyDescent="0.2">
      <c r="A541" s="1262" t="s">
        <v>700</v>
      </c>
      <c r="B541" s="1263"/>
      <c r="C541" s="947" t="s">
        <v>699</v>
      </c>
      <c r="D541" s="149" t="s">
        <v>691</v>
      </c>
      <c r="E541" s="1000"/>
      <c r="F541" s="1000"/>
      <c r="G541" s="1000"/>
      <c r="H541" s="1000"/>
      <c r="I541" s="105">
        <v>7.5</v>
      </c>
      <c r="J541" s="105">
        <v>10.8</v>
      </c>
      <c r="K541" s="105">
        <v>13.5</v>
      </c>
      <c r="L541" s="106">
        <v>15.5</v>
      </c>
    </row>
    <row r="542" spans="1:12" x14ac:dyDescent="0.2">
      <c r="A542" s="1262" t="s">
        <v>702</v>
      </c>
      <c r="B542" s="1263"/>
      <c r="C542" s="1263"/>
      <c r="D542" s="149" t="s">
        <v>693</v>
      </c>
      <c r="E542" s="957"/>
      <c r="F542" s="957"/>
      <c r="G542" s="957"/>
      <c r="H542" s="957"/>
      <c r="I542" s="990">
        <f>'Интерактивный прайс-лист'!$F$26*VLOOKUP(I537,last!$B$1:$C$2090,2,0)</f>
        <v>1906</v>
      </c>
      <c r="J542" s="990">
        <f>'Интерактивный прайс-лист'!$F$26*VLOOKUP(J537,last!$B$1:$C$2090,2,0)</f>
        <v>2248</v>
      </c>
      <c r="K542" s="990">
        <f>'Интерактивный прайс-лист'!$F$26*VLOOKUP(K537,last!$B$1:$C$2090,2,0)</f>
        <v>2298</v>
      </c>
      <c r="L542" s="991">
        <f>'Интерактивный прайс-лист'!$F$26*VLOOKUP(L537,last!$B$1:$C$2090,2,0)</f>
        <v>2494</v>
      </c>
    </row>
    <row r="543" spans="1:12" x14ac:dyDescent="0.2">
      <c r="A543" s="1262" t="s">
        <v>716</v>
      </c>
      <c r="B543" s="1263"/>
      <c r="C543" s="956" t="s">
        <v>1552</v>
      </c>
      <c r="D543" s="149" t="s">
        <v>693</v>
      </c>
      <c r="E543" s="957"/>
      <c r="F543" s="957"/>
      <c r="G543" s="957"/>
      <c r="H543" s="957"/>
      <c r="I543" s="990">
        <f>'Интерактивный прайс-лист'!$F$26*VLOOKUP(I538,last!$B$1:$C$2090,2,0)</f>
        <v>494</v>
      </c>
      <c r="J543" s="990">
        <f>'Интерактивный прайс-лист'!$F$26*VLOOKUP(J538,last!$B$1:$C$2090,2,0)</f>
        <v>494</v>
      </c>
      <c r="K543" s="990">
        <f>'Интерактивный прайс-лист'!$F$26*VLOOKUP(K538,last!$B$1:$C$2090,2,0)</f>
        <v>494</v>
      </c>
      <c r="L543" s="991">
        <f>'Интерактивный прайс-лист'!$F$26*VLOOKUP(L538,last!$B$1:$C$2090,2,0)</f>
        <v>494</v>
      </c>
    </row>
    <row r="544" spans="1:12" x14ac:dyDescent="0.2">
      <c r="A544" s="1262" t="s">
        <v>703</v>
      </c>
      <c r="B544" s="1263"/>
      <c r="C544" s="1263"/>
      <c r="D544" s="149" t="s">
        <v>693</v>
      </c>
      <c r="E544" s="957"/>
      <c r="F544" s="957"/>
      <c r="G544" s="957"/>
      <c r="H544" s="957"/>
      <c r="I544" s="990">
        <f>'Интерактивный прайс-лист'!$F$26*VLOOKUP(I539,last!$B$1:$C$2090,2,0)</f>
        <v>3175</v>
      </c>
      <c r="J544" s="990">
        <f>'Интерактивный прайс-лист'!$F$26*VLOOKUP(J539,last!$B$1:$C$2090,2,0)</f>
        <v>3660</v>
      </c>
      <c r="K544" s="990">
        <f>'Интерактивный прайс-лист'!$F$26*VLOOKUP(K539,last!$B$1:$C$2090,2,0)</f>
        <v>4146</v>
      </c>
      <c r="L544" s="991">
        <f>'Интерактивный прайс-лист'!$F$26*VLOOKUP(L539,last!$B$1:$C$2090,2,0)</f>
        <v>4788</v>
      </c>
    </row>
    <row r="545" spans="1:12" ht="13.5" thickBot="1" x14ac:dyDescent="0.25">
      <c r="A545" s="1420" t="s">
        <v>715</v>
      </c>
      <c r="B545" s="1421"/>
      <c r="C545" s="1421"/>
      <c r="D545" s="135" t="s">
        <v>693</v>
      </c>
      <c r="E545" s="962"/>
      <c r="F545" s="962"/>
      <c r="G545" s="962"/>
      <c r="H545" s="962"/>
      <c r="I545" s="993">
        <f>SUM(I542:I544)</f>
        <v>5575</v>
      </c>
      <c r="J545" s="993">
        <f>SUM(J542:J544)</f>
        <v>6402</v>
      </c>
      <c r="K545" s="993">
        <f>SUM(K542:K544)</f>
        <v>6938</v>
      </c>
      <c r="L545" s="994">
        <f>SUM(L542:L544)</f>
        <v>7776</v>
      </c>
    </row>
    <row r="546" spans="1:12" x14ac:dyDescent="0.2">
      <c r="A546" s="705"/>
      <c r="B546" s="705"/>
      <c r="C546" s="705"/>
      <c r="D546" s="766"/>
      <c r="E546" s="705"/>
      <c r="F546" s="705"/>
      <c r="G546" s="705"/>
      <c r="H546" s="705"/>
      <c r="I546" s="705"/>
      <c r="J546" s="705"/>
      <c r="K546" s="705"/>
      <c r="L546" s="705"/>
    </row>
    <row r="547" spans="1:12" ht="13.5" thickBot="1" x14ac:dyDescent="0.25">
      <c r="A547" s="1373" t="s">
        <v>1087</v>
      </c>
      <c r="B547" s="1373"/>
      <c r="C547" s="1373"/>
      <c r="D547" s="1373"/>
      <c r="E547" s="718"/>
      <c r="F547" s="718"/>
      <c r="G547" s="718"/>
      <c r="H547" s="718"/>
      <c r="I547" s="718"/>
      <c r="J547" s="718"/>
      <c r="K547" s="718"/>
      <c r="L547" s="718"/>
    </row>
    <row r="548" spans="1:12" ht="26.25" hidden="1" customHeight="1" x14ac:dyDescent="0.2">
      <c r="A548" s="1422" t="s">
        <v>1615</v>
      </c>
      <c r="B548" s="1423"/>
      <c r="C548" s="1151" t="s">
        <v>1614</v>
      </c>
      <c r="D548" s="363" t="s">
        <v>693</v>
      </c>
      <c r="E548" s="688"/>
      <c r="F548" s="1082"/>
      <c r="G548" s="1082"/>
      <c r="H548" s="1082"/>
      <c r="I548" s="1290" t="e">
        <f>'Интерактивный прайс-лист'!$F$26*VLOOKUP($C548,last!$B$1:$C$1706,2,0)</f>
        <v>#N/A</v>
      </c>
      <c r="J548" s="1386"/>
      <c r="K548" s="1386"/>
      <c r="L548" s="1291"/>
    </row>
    <row r="549" spans="1:12" ht="26.25" customHeight="1" x14ac:dyDescent="0.2">
      <c r="A549" s="1427" t="s">
        <v>1615</v>
      </c>
      <c r="B549" s="1428"/>
      <c r="C549" s="1194" t="s">
        <v>1614</v>
      </c>
      <c r="D549" s="79" t="s">
        <v>693</v>
      </c>
      <c r="E549" s="1197"/>
      <c r="F549" s="1198"/>
      <c r="G549" s="1198"/>
      <c r="H549" s="1198"/>
      <c r="I549" s="1429" t="s">
        <v>1703</v>
      </c>
      <c r="J549" s="1388"/>
      <c r="K549" s="1388"/>
      <c r="L549" s="1389"/>
    </row>
    <row r="550" spans="1:12" x14ac:dyDescent="0.2">
      <c r="A550" s="1424" t="s">
        <v>726</v>
      </c>
      <c r="B550" s="1122" t="s">
        <v>706</v>
      </c>
      <c r="C550" s="1145" t="s">
        <v>139</v>
      </c>
      <c r="D550" s="148" t="s">
        <v>693</v>
      </c>
      <c r="E550" s="1128"/>
      <c r="F550" s="1128"/>
      <c r="G550" s="1128"/>
      <c r="H550" s="1083"/>
      <c r="I550" s="1388">
        <f>'Интерактивный прайс-лист'!$F$26*VLOOKUP($C550,last!$B$1:$C$1706,2,0)</f>
        <v>94</v>
      </c>
      <c r="J550" s="1388"/>
      <c r="K550" s="1388"/>
      <c r="L550" s="1389"/>
    </row>
    <row r="551" spans="1:12" x14ac:dyDescent="0.2">
      <c r="A551" s="1424"/>
      <c r="B551" s="62" t="s">
        <v>706</v>
      </c>
      <c r="C551" s="1125" t="s">
        <v>1524</v>
      </c>
      <c r="D551" s="88" t="s">
        <v>693</v>
      </c>
      <c r="E551" s="1126"/>
      <c r="F551" s="1126"/>
      <c r="G551" s="1126"/>
      <c r="H551" s="164"/>
      <c r="I551" s="1395">
        <f>'Интерактивный прайс-лист'!$F$26*VLOOKUP($C551,last!$B$1:$C$1706,2,0)</f>
        <v>267</v>
      </c>
      <c r="J551" s="1395"/>
      <c r="K551" s="1395"/>
      <c r="L551" s="1293"/>
    </row>
    <row r="552" spans="1:12" ht="13.5" thickBot="1" x14ac:dyDescent="0.25">
      <c r="A552" s="1425"/>
      <c r="B552" s="113" t="s">
        <v>708</v>
      </c>
      <c r="C552" s="165" t="s">
        <v>1777</v>
      </c>
      <c r="D552" s="135" t="s">
        <v>693</v>
      </c>
      <c r="E552" s="787"/>
      <c r="F552" s="787"/>
      <c r="G552" s="787"/>
      <c r="H552" s="791"/>
      <c r="I552" s="1413">
        <f>'Интерактивный прайс-лист'!$F$26*VLOOKUP($C552,last!$B$1:$C$1706,2,0)</f>
        <v>191</v>
      </c>
      <c r="J552" s="1413"/>
      <c r="K552" s="1413"/>
      <c r="L552" s="1414"/>
    </row>
    <row r="553" spans="1:12" x14ac:dyDescent="0.2">
      <c r="A553" s="705"/>
      <c r="B553" s="705"/>
      <c r="C553" s="705"/>
      <c r="D553" s="766"/>
      <c r="E553" s="705"/>
      <c r="F553" s="705"/>
      <c r="G553" s="705"/>
      <c r="H553" s="705"/>
      <c r="I553" s="705"/>
      <c r="J553" s="705"/>
      <c r="K553" s="705"/>
      <c r="L553" s="705"/>
    </row>
    <row r="554" spans="1:12" x14ac:dyDescent="0.2">
      <c r="A554" s="705"/>
      <c r="B554" s="705"/>
      <c r="C554" s="705"/>
      <c r="D554" s="766"/>
      <c r="E554" s="705"/>
      <c r="F554" s="705"/>
      <c r="G554" s="705"/>
      <c r="H554" s="705"/>
      <c r="I554" s="705"/>
      <c r="J554" s="705"/>
      <c r="K554" s="705"/>
      <c r="L554" s="705"/>
    </row>
    <row r="555" spans="1:12" ht="13.5" thickBot="1" x14ac:dyDescent="0.25">
      <c r="A555" s="707" t="s">
        <v>951</v>
      </c>
      <c r="B555" s="707"/>
      <c r="C555" s="707"/>
      <c r="D555" s="707" t="s">
        <v>950</v>
      </c>
      <c r="E555" s="708"/>
      <c r="F555" s="708"/>
      <c r="G555" s="708"/>
      <c r="H555" s="708"/>
      <c r="I555" s="705"/>
      <c r="J555" s="705"/>
      <c r="K555" s="705"/>
      <c r="L555" s="705"/>
    </row>
    <row r="556" spans="1:12" x14ac:dyDescent="0.2">
      <c r="A556" s="1430" t="s">
        <v>1033</v>
      </c>
      <c r="B556" s="1278"/>
      <c r="C556" s="50"/>
      <c r="D556" s="51"/>
      <c r="E556" s="978"/>
      <c r="F556" s="978"/>
      <c r="G556" s="978"/>
      <c r="H556" s="978"/>
      <c r="I556" s="978" t="s">
        <v>1557</v>
      </c>
      <c r="J556" s="978" t="s">
        <v>1558</v>
      </c>
      <c r="K556" s="978" t="s">
        <v>1559</v>
      </c>
      <c r="L556" s="979" t="s">
        <v>1560</v>
      </c>
    </row>
    <row r="557" spans="1:12" x14ac:dyDescent="0.2">
      <c r="A557" s="1431" t="s">
        <v>714</v>
      </c>
      <c r="B557" s="1432"/>
      <c r="C557" s="156"/>
      <c r="D557" s="157"/>
      <c r="E557" s="128"/>
      <c r="F557" s="128"/>
      <c r="G557" s="128"/>
      <c r="H557" s="128"/>
      <c r="I557" s="677" t="s">
        <v>1553</v>
      </c>
      <c r="J557" s="677" t="s">
        <v>1553</v>
      </c>
      <c r="K557" s="677" t="s">
        <v>1553</v>
      </c>
      <c r="L557" s="777" t="s">
        <v>1553</v>
      </c>
    </row>
    <row r="558" spans="1:12" ht="13.5" thickBot="1" x14ac:dyDescent="0.25">
      <c r="A558" s="1433" t="s">
        <v>1034</v>
      </c>
      <c r="B558" s="1280"/>
      <c r="C558" s="54"/>
      <c r="D558" s="55"/>
      <c r="E558" s="969"/>
      <c r="F558" s="969"/>
      <c r="G558" s="969"/>
      <c r="H558" s="969"/>
      <c r="I558" s="969" t="s">
        <v>1522</v>
      </c>
      <c r="J558" s="969" t="s">
        <v>1523</v>
      </c>
      <c r="K558" s="969" t="s">
        <v>1536</v>
      </c>
      <c r="L558" s="975" t="s">
        <v>1537</v>
      </c>
    </row>
    <row r="559" spans="1:12" x14ac:dyDescent="0.2">
      <c r="A559" s="1281" t="s">
        <v>689</v>
      </c>
      <c r="B559" s="1269"/>
      <c r="C559" s="948" t="s">
        <v>699</v>
      </c>
      <c r="D559" s="148" t="s">
        <v>691</v>
      </c>
      <c r="E559" s="1018"/>
      <c r="F559" s="1018"/>
      <c r="G559" s="1018"/>
      <c r="H559" s="1018"/>
      <c r="I559" s="103">
        <v>6.8</v>
      </c>
      <c r="J559" s="103">
        <v>9.5</v>
      </c>
      <c r="K559" s="103">
        <v>12</v>
      </c>
      <c r="L559" s="104">
        <v>13.4</v>
      </c>
    </row>
    <row r="560" spans="1:12" x14ac:dyDescent="0.2">
      <c r="A560" s="1262" t="s">
        <v>700</v>
      </c>
      <c r="B560" s="1263"/>
      <c r="C560" s="947" t="s">
        <v>699</v>
      </c>
      <c r="D560" s="149" t="s">
        <v>691</v>
      </c>
      <c r="E560" s="1000"/>
      <c r="F560" s="1000"/>
      <c r="G560" s="1000"/>
      <c r="H560" s="1000"/>
      <c r="I560" s="105">
        <v>7.5</v>
      </c>
      <c r="J560" s="105">
        <v>10.8</v>
      </c>
      <c r="K560" s="105">
        <v>13.5</v>
      </c>
      <c r="L560" s="106">
        <v>15.5</v>
      </c>
    </row>
    <row r="561" spans="1:12" x14ac:dyDescent="0.2">
      <c r="A561" s="1262" t="s">
        <v>702</v>
      </c>
      <c r="B561" s="1263"/>
      <c r="C561" s="1263"/>
      <c r="D561" s="149" t="s">
        <v>693</v>
      </c>
      <c r="E561" s="957"/>
      <c r="F561" s="957"/>
      <c r="G561" s="957"/>
      <c r="H561" s="957"/>
      <c r="I561" s="990">
        <f>'Интерактивный прайс-лист'!$F$26*VLOOKUP(I556,last!$B$1:$C$2090,2,0)</f>
        <v>1906</v>
      </c>
      <c r="J561" s="990">
        <f>'Интерактивный прайс-лист'!$F$26*VLOOKUP(J556,last!$B$1:$C$2090,2,0)</f>
        <v>2248</v>
      </c>
      <c r="K561" s="990">
        <f>'Интерактивный прайс-лист'!$F$26*VLOOKUP(K556,last!$B$1:$C$2090,2,0)</f>
        <v>2298</v>
      </c>
      <c r="L561" s="991">
        <f>'Интерактивный прайс-лист'!$F$26*VLOOKUP(L556,last!$B$1:$C$2090,2,0)</f>
        <v>2494</v>
      </c>
    </row>
    <row r="562" spans="1:12" x14ac:dyDescent="0.2">
      <c r="A562" s="1262" t="s">
        <v>716</v>
      </c>
      <c r="B562" s="1263"/>
      <c r="C562" s="956" t="s">
        <v>1555</v>
      </c>
      <c r="D562" s="149" t="s">
        <v>693</v>
      </c>
      <c r="E562" s="957"/>
      <c r="F562" s="957"/>
      <c r="G562" s="957"/>
      <c r="H562" s="957"/>
      <c r="I562" s="990">
        <f>'Интерактивный прайс-лист'!$F$26*VLOOKUP(I557,last!$B$1:$C$2090,2,0)</f>
        <v>539</v>
      </c>
      <c r="J562" s="990">
        <f>'Интерактивный прайс-лист'!$F$26*VLOOKUP(J557,last!$B$1:$C$2090,2,0)</f>
        <v>539</v>
      </c>
      <c r="K562" s="990">
        <f>'Интерактивный прайс-лист'!$F$26*VLOOKUP(K557,last!$B$1:$C$2090,2,0)</f>
        <v>539</v>
      </c>
      <c r="L562" s="991">
        <f>'Интерактивный прайс-лист'!$F$26*VLOOKUP(L557,last!$B$1:$C$2090,2,0)</f>
        <v>539</v>
      </c>
    </row>
    <row r="563" spans="1:12" x14ac:dyDescent="0.2">
      <c r="A563" s="1262" t="s">
        <v>703</v>
      </c>
      <c r="B563" s="1263"/>
      <c r="C563" s="1263"/>
      <c r="D563" s="149" t="s">
        <v>693</v>
      </c>
      <c r="E563" s="957"/>
      <c r="F563" s="957"/>
      <c r="G563" s="957"/>
      <c r="H563" s="957"/>
      <c r="I563" s="990">
        <f>'Интерактивный прайс-лист'!$F$26*VLOOKUP(I558,last!$B$1:$C$2090,2,0)</f>
        <v>3175</v>
      </c>
      <c r="J563" s="990">
        <f>'Интерактивный прайс-лист'!$F$26*VLOOKUP(J558,last!$B$1:$C$2090,2,0)</f>
        <v>3660</v>
      </c>
      <c r="K563" s="990">
        <f>'Интерактивный прайс-лист'!$F$26*VLOOKUP(K558,last!$B$1:$C$2090,2,0)</f>
        <v>4146</v>
      </c>
      <c r="L563" s="991">
        <f>'Интерактивный прайс-лист'!$F$26*VLOOKUP(L558,last!$B$1:$C$2090,2,0)</f>
        <v>4788</v>
      </c>
    </row>
    <row r="564" spans="1:12" ht="13.5" thickBot="1" x14ac:dyDescent="0.25">
      <c r="A564" s="1420" t="s">
        <v>715</v>
      </c>
      <c r="B564" s="1421"/>
      <c r="C564" s="1421"/>
      <c r="D564" s="135" t="s">
        <v>693</v>
      </c>
      <c r="E564" s="962"/>
      <c r="F564" s="962"/>
      <c r="G564" s="962"/>
      <c r="H564" s="962"/>
      <c r="I564" s="993">
        <f>SUM(I561:I563)</f>
        <v>5620</v>
      </c>
      <c r="J564" s="993">
        <f>SUM(J561:J563)</f>
        <v>6447</v>
      </c>
      <c r="K564" s="993">
        <f>SUM(K561:K563)</f>
        <v>6983</v>
      </c>
      <c r="L564" s="994">
        <f>SUM(L561:L563)</f>
        <v>7821</v>
      </c>
    </row>
    <row r="565" spans="1:12" x14ac:dyDescent="0.2">
      <c r="A565" s="705"/>
      <c r="B565" s="705"/>
      <c r="C565" s="705"/>
      <c r="D565" s="766"/>
      <c r="E565" s="705"/>
      <c r="F565" s="705"/>
      <c r="G565" s="705"/>
      <c r="H565" s="705"/>
      <c r="I565" s="705"/>
      <c r="J565" s="705"/>
      <c r="K565" s="705"/>
      <c r="L565" s="705"/>
    </row>
    <row r="566" spans="1:12" ht="13.5" thickBot="1" x14ac:dyDescent="0.25">
      <c r="A566" s="1373" t="s">
        <v>1087</v>
      </c>
      <c r="B566" s="1373"/>
      <c r="C566" s="1373"/>
      <c r="D566" s="1373"/>
      <c r="E566" s="718"/>
      <c r="F566" s="718"/>
      <c r="G566" s="718"/>
      <c r="H566" s="718"/>
      <c r="I566" s="718"/>
      <c r="J566" s="718"/>
      <c r="K566" s="718"/>
      <c r="L566" s="718"/>
    </row>
    <row r="567" spans="1:12" ht="26.25" hidden="1" customHeight="1" x14ac:dyDescent="0.2">
      <c r="A567" s="1422" t="s">
        <v>1615</v>
      </c>
      <c r="B567" s="1423"/>
      <c r="C567" s="1151" t="s">
        <v>1614</v>
      </c>
      <c r="D567" s="363" t="s">
        <v>693</v>
      </c>
      <c r="E567" s="688"/>
      <c r="F567" s="1082"/>
      <c r="G567" s="1082"/>
      <c r="H567" s="1082"/>
      <c r="I567" s="1290" t="e">
        <f>'Интерактивный прайс-лист'!$F$26*VLOOKUP($C567,last!$B$1:$C$1706,2,0)</f>
        <v>#N/A</v>
      </c>
      <c r="J567" s="1386"/>
      <c r="K567" s="1386"/>
      <c r="L567" s="1291"/>
    </row>
    <row r="568" spans="1:12" ht="26.25" customHeight="1" x14ac:dyDescent="0.2">
      <c r="A568" s="1427" t="s">
        <v>1615</v>
      </c>
      <c r="B568" s="1428"/>
      <c r="C568" s="1208" t="s">
        <v>1614</v>
      </c>
      <c r="D568" s="79" t="s">
        <v>693</v>
      </c>
      <c r="E568" s="1197"/>
      <c r="F568" s="1198"/>
      <c r="G568" s="1198"/>
      <c r="H568" s="1198"/>
      <c r="I568" s="1429" t="s">
        <v>1703</v>
      </c>
      <c r="J568" s="1388"/>
      <c r="K568" s="1388"/>
      <c r="L568" s="1389"/>
    </row>
    <row r="569" spans="1:12" x14ac:dyDescent="0.2">
      <c r="A569" s="1424" t="s">
        <v>726</v>
      </c>
      <c r="B569" s="1122" t="s">
        <v>706</v>
      </c>
      <c r="C569" s="1145" t="s">
        <v>139</v>
      </c>
      <c r="D569" s="148" t="s">
        <v>693</v>
      </c>
      <c r="E569" s="1128"/>
      <c r="F569" s="1128"/>
      <c r="G569" s="1128"/>
      <c r="H569" s="1083"/>
      <c r="I569" s="1388">
        <f>'Интерактивный прайс-лист'!$F$26*VLOOKUP($C569,last!$B$1:$C$1706,2,0)</f>
        <v>94</v>
      </c>
      <c r="J569" s="1388"/>
      <c r="K569" s="1388"/>
      <c r="L569" s="1389"/>
    </row>
    <row r="570" spans="1:12" x14ac:dyDescent="0.2">
      <c r="A570" s="1424"/>
      <c r="B570" s="62" t="s">
        <v>706</v>
      </c>
      <c r="C570" s="1125" t="s">
        <v>1524</v>
      </c>
      <c r="D570" s="88" t="s">
        <v>693</v>
      </c>
      <c r="E570" s="1126"/>
      <c r="F570" s="1126"/>
      <c r="G570" s="1126"/>
      <c r="H570" s="164"/>
      <c r="I570" s="1395">
        <f>'Интерактивный прайс-лист'!$F$26*VLOOKUP($C570,last!$B$1:$C$1706,2,0)</f>
        <v>267</v>
      </c>
      <c r="J570" s="1395"/>
      <c r="K570" s="1395"/>
      <c r="L570" s="1293"/>
    </row>
    <row r="571" spans="1:12" ht="13.5" thickBot="1" x14ac:dyDescent="0.25">
      <c r="A571" s="1425"/>
      <c r="B571" s="113" t="s">
        <v>708</v>
      </c>
      <c r="C571" s="165" t="s">
        <v>1777</v>
      </c>
      <c r="D571" s="135" t="s">
        <v>693</v>
      </c>
      <c r="E571" s="787"/>
      <c r="F571" s="787"/>
      <c r="G571" s="787"/>
      <c r="H571" s="791"/>
      <c r="I571" s="1413">
        <f>'Интерактивный прайс-лист'!$F$26*VLOOKUP($C571,last!$B$1:$C$1706,2,0)</f>
        <v>191</v>
      </c>
      <c r="J571" s="1413"/>
      <c r="K571" s="1413"/>
      <c r="L571" s="1414"/>
    </row>
    <row r="572" spans="1:12" x14ac:dyDescent="0.2">
      <c r="A572" s="705"/>
      <c r="B572" s="705"/>
      <c r="C572" s="705"/>
      <c r="D572" s="766"/>
      <c r="E572" s="705"/>
      <c r="F572" s="705"/>
      <c r="G572" s="705"/>
      <c r="H572" s="705"/>
      <c r="I572" s="705"/>
      <c r="J572" s="705"/>
      <c r="K572" s="705"/>
      <c r="L572" s="705"/>
    </row>
    <row r="573" spans="1:12" x14ac:dyDescent="0.2">
      <c r="A573" s="705"/>
      <c r="B573" s="705"/>
      <c r="C573" s="705"/>
      <c r="D573" s="766"/>
      <c r="E573" s="705"/>
      <c r="F573" s="705"/>
      <c r="G573" s="705"/>
      <c r="H573" s="705"/>
      <c r="I573" s="705"/>
      <c r="J573" s="705"/>
      <c r="K573" s="705"/>
      <c r="L573" s="705"/>
    </row>
    <row r="574" spans="1:12" ht="13.5" thickBot="1" x14ac:dyDescent="0.25">
      <c r="A574" s="707" t="s">
        <v>951</v>
      </c>
      <c r="B574" s="707"/>
      <c r="C574" s="707"/>
      <c r="D574" s="707" t="s">
        <v>950</v>
      </c>
      <c r="E574" s="708"/>
      <c r="F574" s="708"/>
      <c r="G574" s="708"/>
      <c r="H574" s="708"/>
      <c r="I574" s="705"/>
      <c r="J574" s="705"/>
      <c r="K574" s="705"/>
      <c r="L574" s="705"/>
    </row>
    <row r="575" spans="1:12" x14ac:dyDescent="0.2">
      <c r="A575" s="1430" t="s">
        <v>1033</v>
      </c>
      <c r="B575" s="1278"/>
      <c r="C575" s="50"/>
      <c r="D575" s="51"/>
      <c r="E575" s="978"/>
      <c r="F575" s="978"/>
      <c r="G575" s="978"/>
      <c r="H575" s="978"/>
      <c r="I575" s="978" t="s">
        <v>1557</v>
      </c>
      <c r="J575" s="978" t="s">
        <v>1558</v>
      </c>
      <c r="K575" s="978" t="s">
        <v>1559</v>
      </c>
      <c r="L575" s="979" t="s">
        <v>1560</v>
      </c>
    </row>
    <row r="576" spans="1:12" x14ac:dyDescent="0.2">
      <c r="A576" s="1431" t="s">
        <v>714</v>
      </c>
      <c r="B576" s="1432"/>
      <c r="C576" s="156"/>
      <c r="D576" s="157"/>
      <c r="E576" s="128"/>
      <c r="F576" s="128"/>
      <c r="G576" s="128"/>
      <c r="H576" s="128"/>
      <c r="I576" s="677" t="s">
        <v>1554</v>
      </c>
      <c r="J576" s="677" t="s">
        <v>1554</v>
      </c>
      <c r="K576" s="677" t="s">
        <v>1554</v>
      </c>
      <c r="L576" s="777" t="s">
        <v>1554</v>
      </c>
    </row>
    <row r="577" spans="1:12" ht="13.5" thickBot="1" x14ac:dyDescent="0.25">
      <c r="A577" s="1433" t="s">
        <v>1034</v>
      </c>
      <c r="B577" s="1280"/>
      <c r="C577" s="54"/>
      <c r="D577" s="55"/>
      <c r="E577" s="969"/>
      <c r="F577" s="969"/>
      <c r="G577" s="969"/>
      <c r="H577" s="969"/>
      <c r="I577" s="969" t="s">
        <v>1522</v>
      </c>
      <c r="J577" s="969" t="s">
        <v>1523</v>
      </c>
      <c r="K577" s="969" t="s">
        <v>1536</v>
      </c>
      <c r="L577" s="975" t="s">
        <v>1537</v>
      </c>
    </row>
    <row r="578" spans="1:12" x14ac:dyDescent="0.2">
      <c r="A578" s="1281" t="s">
        <v>689</v>
      </c>
      <c r="B578" s="1269"/>
      <c r="C578" s="948" t="s">
        <v>699</v>
      </c>
      <c r="D578" s="148" t="s">
        <v>691</v>
      </c>
      <c r="E578" s="1018"/>
      <c r="F578" s="1018"/>
      <c r="G578" s="1018"/>
      <c r="H578" s="1018"/>
      <c r="I578" s="103">
        <v>6.8</v>
      </c>
      <c r="J578" s="103">
        <v>9.5</v>
      </c>
      <c r="K578" s="103">
        <v>12</v>
      </c>
      <c r="L578" s="104">
        <v>13.4</v>
      </c>
    </row>
    <row r="579" spans="1:12" x14ac:dyDescent="0.2">
      <c r="A579" s="1262" t="s">
        <v>700</v>
      </c>
      <c r="B579" s="1263"/>
      <c r="C579" s="947" t="s">
        <v>699</v>
      </c>
      <c r="D579" s="149" t="s">
        <v>691</v>
      </c>
      <c r="E579" s="1000"/>
      <c r="F579" s="1000"/>
      <c r="G579" s="1000"/>
      <c r="H579" s="1000"/>
      <c r="I579" s="105">
        <v>7.5</v>
      </c>
      <c r="J579" s="105">
        <v>10.8</v>
      </c>
      <c r="K579" s="105">
        <v>13.5</v>
      </c>
      <c r="L579" s="106">
        <v>15.5</v>
      </c>
    </row>
    <row r="580" spans="1:12" x14ac:dyDescent="0.2">
      <c r="A580" s="1262" t="s">
        <v>702</v>
      </c>
      <c r="B580" s="1263"/>
      <c r="C580" s="1263"/>
      <c r="D580" s="149" t="s">
        <v>693</v>
      </c>
      <c r="E580" s="957"/>
      <c r="F580" s="957"/>
      <c r="G580" s="957"/>
      <c r="H580" s="957"/>
      <c r="I580" s="990">
        <f>'Интерактивный прайс-лист'!$F$26*VLOOKUP(I575,last!$B$1:$C$2090,2,0)</f>
        <v>1906</v>
      </c>
      <c r="J580" s="990">
        <f>'Интерактивный прайс-лист'!$F$26*VLOOKUP(J575,last!$B$1:$C$2090,2,0)</f>
        <v>2248</v>
      </c>
      <c r="K580" s="990">
        <f>'Интерактивный прайс-лист'!$F$26*VLOOKUP(K575,last!$B$1:$C$2090,2,0)</f>
        <v>2298</v>
      </c>
      <c r="L580" s="991">
        <f>'Интерактивный прайс-лист'!$F$26*VLOOKUP(L575,last!$B$1:$C$2090,2,0)</f>
        <v>2494</v>
      </c>
    </row>
    <row r="581" spans="1:12" x14ac:dyDescent="0.2">
      <c r="A581" s="1262" t="s">
        <v>716</v>
      </c>
      <c r="B581" s="1263"/>
      <c r="C581" s="956" t="s">
        <v>1556</v>
      </c>
      <c r="D581" s="149" t="s">
        <v>693</v>
      </c>
      <c r="E581" s="957"/>
      <c r="F581" s="957"/>
      <c r="G581" s="957"/>
      <c r="H581" s="957"/>
      <c r="I581" s="990">
        <f>'Интерактивный прайс-лист'!$F$26*VLOOKUP(I576,last!$B$1:$C$2090,2,0)</f>
        <v>1177</v>
      </c>
      <c r="J581" s="990">
        <f>'Интерактивный прайс-лист'!$F$26*VLOOKUP(J576,last!$B$1:$C$2090,2,0)</f>
        <v>1177</v>
      </c>
      <c r="K581" s="990">
        <f>'Интерактивный прайс-лист'!$F$26*VLOOKUP(K576,last!$B$1:$C$2090,2,0)</f>
        <v>1177</v>
      </c>
      <c r="L581" s="991">
        <f>'Интерактивный прайс-лист'!$F$26*VLOOKUP(L576,last!$B$1:$C$2090,2,0)</f>
        <v>1177</v>
      </c>
    </row>
    <row r="582" spans="1:12" x14ac:dyDescent="0.2">
      <c r="A582" s="1262" t="s">
        <v>703</v>
      </c>
      <c r="B582" s="1263"/>
      <c r="C582" s="1263"/>
      <c r="D582" s="149" t="s">
        <v>693</v>
      </c>
      <c r="E582" s="957"/>
      <c r="F582" s="957"/>
      <c r="G582" s="957"/>
      <c r="H582" s="957"/>
      <c r="I582" s="990">
        <f>'Интерактивный прайс-лист'!$F$26*VLOOKUP(I577,last!$B$1:$C$2090,2,0)</f>
        <v>3175</v>
      </c>
      <c r="J582" s="990">
        <f>'Интерактивный прайс-лист'!$F$26*VLOOKUP(J577,last!$B$1:$C$2090,2,0)</f>
        <v>3660</v>
      </c>
      <c r="K582" s="990">
        <f>'Интерактивный прайс-лист'!$F$26*VLOOKUP(K577,last!$B$1:$C$2090,2,0)</f>
        <v>4146</v>
      </c>
      <c r="L582" s="991">
        <f>'Интерактивный прайс-лист'!$F$26*VLOOKUP(L577,last!$B$1:$C$2090,2,0)</f>
        <v>4788</v>
      </c>
    </row>
    <row r="583" spans="1:12" ht="13.5" thickBot="1" x14ac:dyDescent="0.25">
      <c r="A583" s="1420" t="s">
        <v>715</v>
      </c>
      <c r="B583" s="1421"/>
      <c r="C583" s="1421"/>
      <c r="D583" s="135" t="s">
        <v>693</v>
      </c>
      <c r="E583" s="962"/>
      <c r="F583" s="962"/>
      <c r="G583" s="962"/>
      <c r="H583" s="962"/>
      <c r="I583" s="993">
        <f>SUM(I580:I582)</f>
        <v>6258</v>
      </c>
      <c r="J583" s="993">
        <f>SUM(J580:J582)</f>
        <v>7085</v>
      </c>
      <c r="K583" s="993">
        <f>SUM(K580:K582)</f>
        <v>7621</v>
      </c>
      <c r="L583" s="994">
        <f>SUM(L580:L582)</f>
        <v>8459</v>
      </c>
    </row>
    <row r="584" spans="1:12" x14ac:dyDescent="0.2">
      <c r="A584" s="705"/>
      <c r="B584" s="705"/>
      <c r="C584" s="705"/>
      <c r="D584" s="766"/>
      <c r="E584" s="705"/>
      <c r="F584" s="705"/>
      <c r="G584" s="705"/>
      <c r="H584" s="705"/>
      <c r="I584" s="705"/>
      <c r="J584" s="705"/>
      <c r="K584" s="705"/>
      <c r="L584" s="705"/>
    </row>
    <row r="585" spans="1:12" ht="13.5" thickBot="1" x14ac:dyDescent="0.25">
      <c r="A585" s="1373" t="s">
        <v>1087</v>
      </c>
      <c r="B585" s="1373"/>
      <c r="C585" s="1373"/>
      <c r="D585" s="1373"/>
      <c r="E585" s="718"/>
      <c r="F585" s="718"/>
      <c r="G585" s="718"/>
      <c r="H585" s="718"/>
      <c r="I585" s="718"/>
      <c r="J585" s="718"/>
      <c r="K585" s="718"/>
      <c r="L585" s="718"/>
    </row>
    <row r="586" spans="1:12" ht="26.25" hidden="1" customHeight="1" x14ac:dyDescent="0.2">
      <c r="A586" s="1422" t="s">
        <v>1615</v>
      </c>
      <c r="B586" s="1423"/>
      <c r="C586" s="1151" t="s">
        <v>1614</v>
      </c>
      <c r="D586" s="363" t="s">
        <v>693</v>
      </c>
      <c r="E586" s="688"/>
      <c r="F586" s="1082"/>
      <c r="G586" s="1082"/>
      <c r="H586" s="1082"/>
      <c r="I586" s="1290" t="e">
        <f>'Интерактивный прайс-лист'!$F$26*VLOOKUP($C586,last!$B$1:$C$1706,2,0)</f>
        <v>#N/A</v>
      </c>
      <c r="J586" s="1386"/>
      <c r="K586" s="1386"/>
      <c r="L586" s="1291"/>
    </row>
    <row r="587" spans="1:12" ht="26.25" customHeight="1" x14ac:dyDescent="0.2">
      <c r="A587" s="1427" t="s">
        <v>1615</v>
      </c>
      <c r="B587" s="1428"/>
      <c r="C587" s="1208" t="s">
        <v>1614</v>
      </c>
      <c r="D587" s="79" t="s">
        <v>693</v>
      </c>
      <c r="E587" s="1197"/>
      <c r="F587" s="1198"/>
      <c r="G587" s="1198"/>
      <c r="H587" s="1198"/>
      <c r="I587" s="1429" t="s">
        <v>1703</v>
      </c>
      <c r="J587" s="1388"/>
      <c r="K587" s="1388"/>
      <c r="L587" s="1389"/>
    </row>
    <row r="588" spans="1:12" x14ac:dyDescent="0.2">
      <c r="A588" s="1424" t="s">
        <v>726</v>
      </c>
      <c r="B588" s="1122" t="s">
        <v>706</v>
      </c>
      <c r="C588" s="1145" t="s">
        <v>139</v>
      </c>
      <c r="D588" s="148" t="s">
        <v>693</v>
      </c>
      <c r="E588" s="1128"/>
      <c r="F588" s="1128"/>
      <c r="G588" s="1128"/>
      <c r="H588" s="1083"/>
      <c r="I588" s="1388">
        <f>'Интерактивный прайс-лист'!$F$26*VLOOKUP($C588,last!$B$1:$C$1706,2,0)</f>
        <v>94</v>
      </c>
      <c r="J588" s="1388"/>
      <c r="K588" s="1388"/>
      <c r="L588" s="1389"/>
    </row>
    <row r="589" spans="1:12" x14ac:dyDescent="0.2">
      <c r="A589" s="1424"/>
      <c r="B589" s="62" t="s">
        <v>706</v>
      </c>
      <c r="C589" s="1125" t="s">
        <v>1524</v>
      </c>
      <c r="D589" s="88" t="s">
        <v>693</v>
      </c>
      <c r="E589" s="1126"/>
      <c r="F589" s="1126"/>
      <c r="G589" s="1126"/>
      <c r="H589" s="164"/>
      <c r="I589" s="1395">
        <f>'Интерактивный прайс-лист'!$F$26*VLOOKUP($C589,last!$B$1:$C$1706,2,0)</f>
        <v>267</v>
      </c>
      <c r="J589" s="1395"/>
      <c r="K589" s="1395"/>
      <c r="L589" s="1293"/>
    </row>
    <row r="590" spans="1:12" ht="13.5" thickBot="1" x14ac:dyDescent="0.25">
      <c r="A590" s="1425"/>
      <c r="B590" s="113" t="s">
        <v>708</v>
      </c>
      <c r="C590" s="165" t="s">
        <v>1777</v>
      </c>
      <c r="D590" s="135" t="s">
        <v>693</v>
      </c>
      <c r="E590" s="787"/>
      <c r="F590" s="787"/>
      <c r="G590" s="787"/>
      <c r="H590" s="791"/>
      <c r="I590" s="1413">
        <f>'Интерактивный прайс-лист'!$F$26*VLOOKUP($C590,last!$B$1:$C$1706,2,0)</f>
        <v>191</v>
      </c>
      <c r="J590" s="1413"/>
      <c r="K590" s="1413"/>
      <c r="L590" s="1414"/>
    </row>
    <row r="591" spans="1:12" x14ac:dyDescent="0.2">
      <c r="A591" s="705"/>
      <c r="B591" s="705"/>
      <c r="C591" s="705"/>
      <c r="D591" s="766"/>
      <c r="E591" s="705"/>
      <c r="F591" s="705"/>
      <c r="G591" s="705"/>
      <c r="H591" s="705"/>
      <c r="I591" s="705"/>
      <c r="J591" s="705"/>
      <c r="K591" s="705"/>
      <c r="L591" s="705"/>
    </row>
    <row r="592" spans="1:12" x14ac:dyDescent="0.2">
      <c r="A592" s="705"/>
      <c r="B592" s="705"/>
      <c r="C592" s="705"/>
      <c r="D592" s="766"/>
      <c r="E592" s="705"/>
      <c r="F592" s="705"/>
      <c r="G592" s="705"/>
      <c r="H592" s="703"/>
      <c r="I592" s="703"/>
      <c r="J592" s="705"/>
      <c r="K592" s="705"/>
      <c r="L592" s="705"/>
    </row>
    <row r="593" spans="1:12" ht="13.5" thickBot="1" x14ac:dyDescent="0.25">
      <c r="A593" s="707" t="s">
        <v>951</v>
      </c>
      <c r="B593" s="707"/>
      <c r="C593" s="707"/>
      <c r="D593" s="707" t="s">
        <v>950</v>
      </c>
      <c r="E593" s="708"/>
      <c r="F593" s="708"/>
      <c r="G593" s="708"/>
      <c r="H593" s="708"/>
      <c r="I593" s="705"/>
      <c r="J593" s="705"/>
      <c r="K593" s="705"/>
      <c r="L593" s="705"/>
    </row>
    <row r="594" spans="1:12" x14ac:dyDescent="0.2">
      <c r="A594" s="1430" t="s">
        <v>1033</v>
      </c>
      <c r="B594" s="1278"/>
      <c r="C594" s="50"/>
      <c r="D594" s="51"/>
      <c r="E594" s="978"/>
      <c r="F594" s="978"/>
      <c r="G594" s="978"/>
      <c r="H594" s="978"/>
      <c r="I594" s="978"/>
      <c r="J594" s="978" t="s">
        <v>1558</v>
      </c>
      <c r="K594" s="978" t="s">
        <v>1559</v>
      </c>
      <c r="L594" s="979" t="s">
        <v>1560</v>
      </c>
    </row>
    <row r="595" spans="1:12" x14ac:dyDescent="0.2">
      <c r="A595" s="1431" t="s">
        <v>714</v>
      </c>
      <c r="B595" s="1432"/>
      <c r="C595" s="156"/>
      <c r="D595" s="157"/>
      <c r="E595" s="128"/>
      <c r="F595" s="128"/>
      <c r="G595" s="128"/>
      <c r="H595" s="128"/>
      <c r="I595" s="128"/>
      <c r="J595" s="128" t="s">
        <v>1552</v>
      </c>
      <c r="K595" s="128" t="s">
        <v>1552</v>
      </c>
      <c r="L595" s="129" t="s">
        <v>1552</v>
      </c>
    </row>
    <row r="596" spans="1:12" ht="13.5" thickBot="1" x14ac:dyDescent="0.25">
      <c r="A596" s="1433" t="s">
        <v>1034</v>
      </c>
      <c r="B596" s="1280"/>
      <c r="C596" s="54"/>
      <c r="D596" s="55"/>
      <c r="E596" s="969"/>
      <c r="F596" s="969"/>
      <c r="G596" s="969"/>
      <c r="H596" s="969"/>
      <c r="I596" s="969"/>
      <c r="J596" s="969" t="s">
        <v>1521</v>
      </c>
      <c r="K596" s="969" t="s">
        <v>1538</v>
      </c>
      <c r="L596" s="975" t="s">
        <v>1539</v>
      </c>
    </row>
    <row r="597" spans="1:12" x14ac:dyDescent="0.2">
      <c r="A597" s="1281" t="s">
        <v>689</v>
      </c>
      <c r="B597" s="1269"/>
      <c r="C597" s="948" t="s">
        <v>699</v>
      </c>
      <c r="D597" s="148" t="s">
        <v>691</v>
      </c>
      <c r="E597" s="1018"/>
      <c r="F597" s="1018"/>
      <c r="G597" s="1018"/>
      <c r="H597" s="1018"/>
      <c r="I597" s="103"/>
      <c r="J597" s="103">
        <v>9.5</v>
      </c>
      <c r="K597" s="103">
        <v>12</v>
      </c>
      <c r="L597" s="104">
        <v>13.4</v>
      </c>
    </row>
    <row r="598" spans="1:12" x14ac:dyDescent="0.2">
      <c r="A598" s="1262" t="s">
        <v>700</v>
      </c>
      <c r="B598" s="1263"/>
      <c r="C598" s="947" t="s">
        <v>699</v>
      </c>
      <c r="D598" s="149" t="s">
        <v>691</v>
      </c>
      <c r="E598" s="1000"/>
      <c r="F598" s="1000"/>
      <c r="G598" s="1000"/>
      <c r="H598" s="1000"/>
      <c r="I598" s="105"/>
      <c r="J598" s="105">
        <v>10.8</v>
      </c>
      <c r="K598" s="105">
        <v>13.5</v>
      </c>
      <c r="L598" s="106">
        <v>15.5</v>
      </c>
    </row>
    <row r="599" spans="1:12" x14ac:dyDescent="0.2">
      <c r="A599" s="1262" t="s">
        <v>702</v>
      </c>
      <c r="B599" s="1263"/>
      <c r="C599" s="1263"/>
      <c r="D599" s="149" t="s">
        <v>693</v>
      </c>
      <c r="E599" s="957"/>
      <c r="F599" s="957"/>
      <c r="G599" s="957"/>
      <c r="H599" s="957"/>
      <c r="I599" s="990"/>
      <c r="J599" s="990">
        <f>'Интерактивный прайс-лист'!$F$26*VLOOKUP(J594,last!$B$1:$C$2090,2,0)</f>
        <v>2248</v>
      </c>
      <c r="K599" s="990">
        <f>'Интерактивный прайс-лист'!$F$26*VLOOKUP(K594,last!$B$1:$C$2090,2,0)</f>
        <v>2298</v>
      </c>
      <c r="L599" s="991">
        <f>'Интерактивный прайс-лист'!$F$26*VLOOKUP(L594,last!$B$1:$C$2090,2,0)</f>
        <v>2494</v>
      </c>
    </row>
    <row r="600" spans="1:12" x14ac:dyDescent="0.2">
      <c r="A600" s="1262" t="s">
        <v>716</v>
      </c>
      <c r="B600" s="1263"/>
      <c r="C600" s="956" t="s">
        <v>1552</v>
      </c>
      <c r="D600" s="149" t="s">
        <v>693</v>
      </c>
      <c r="E600" s="957"/>
      <c r="F600" s="957"/>
      <c r="G600" s="957"/>
      <c r="H600" s="957"/>
      <c r="I600" s="990"/>
      <c r="J600" s="990">
        <f>'Интерактивный прайс-лист'!$F$26*VLOOKUP(J595,last!$B$1:$C$2090,2,0)</f>
        <v>494</v>
      </c>
      <c r="K600" s="990">
        <f>'Интерактивный прайс-лист'!$F$26*VLOOKUP(K595,last!$B$1:$C$2090,2,0)</f>
        <v>494</v>
      </c>
      <c r="L600" s="991">
        <f>'Интерактивный прайс-лист'!$F$26*VLOOKUP(L595,last!$B$1:$C$2090,2,0)</f>
        <v>494</v>
      </c>
    </row>
    <row r="601" spans="1:12" x14ac:dyDescent="0.2">
      <c r="A601" s="1262" t="s">
        <v>703</v>
      </c>
      <c r="B601" s="1263"/>
      <c r="C601" s="1263"/>
      <c r="D601" s="149" t="s">
        <v>693</v>
      </c>
      <c r="E601" s="957"/>
      <c r="F601" s="957"/>
      <c r="G601" s="957"/>
      <c r="H601" s="957"/>
      <c r="I601" s="990"/>
      <c r="J601" s="990">
        <f>'Интерактивный прайс-лист'!$F$26*VLOOKUP(J596,last!$B$1:$C$2090,2,0)</f>
        <v>3660</v>
      </c>
      <c r="K601" s="990">
        <f>'Интерактивный прайс-лист'!$F$26*VLOOKUP(K596,last!$B$1:$C$2090,2,0)</f>
        <v>4146</v>
      </c>
      <c r="L601" s="991">
        <f>'Интерактивный прайс-лист'!$F$26*VLOOKUP(L596,last!$B$1:$C$2090,2,0)</f>
        <v>4788</v>
      </c>
    </row>
    <row r="602" spans="1:12" ht="13.5" thickBot="1" x14ac:dyDescent="0.25">
      <c r="A602" s="1420" t="s">
        <v>715</v>
      </c>
      <c r="B602" s="1421"/>
      <c r="C602" s="1421"/>
      <c r="D602" s="135" t="s">
        <v>693</v>
      </c>
      <c r="E602" s="962"/>
      <c r="F602" s="962"/>
      <c r="G602" s="962"/>
      <c r="H602" s="962"/>
      <c r="I602" s="993"/>
      <c r="J602" s="993">
        <f>SUM(J599:J601)</f>
        <v>6402</v>
      </c>
      <c r="K602" s="993">
        <f>SUM(K599:K601)</f>
        <v>6938</v>
      </c>
      <c r="L602" s="994">
        <f>SUM(L599:L601)</f>
        <v>7776</v>
      </c>
    </row>
    <row r="603" spans="1:12" x14ac:dyDescent="0.2">
      <c r="A603" s="705"/>
      <c r="B603" s="705"/>
      <c r="C603" s="705"/>
      <c r="D603" s="766"/>
      <c r="E603" s="705"/>
      <c r="F603" s="705"/>
      <c r="G603" s="705"/>
      <c r="H603" s="705"/>
      <c r="I603" s="705"/>
      <c r="J603" s="705"/>
      <c r="K603" s="705"/>
      <c r="L603" s="705"/>
    </row>
    <row r="604" spans="1:12" ht="13.5" thickBot="1" x14ac:dyDescent="0.25">
      <c r="A604" s="1373" t="s">
        <v>1087</v>
      </c>
      <c r="B604" s="1373"/>
      <c r="C604" s="1373"/>
      <c r="D604" s="1373"/>
      <c r="E604" s="718"/>
      <c r="F604" s="718"/>
      <c r="G604" s="718"/>
      <c r="H604" s="718"/>
      <c r="I604" s="718"/>
      <c r="J604" s="718"/>
      <c r="K604" s="718"/>
      <c r="L604" s="718"/>
    </row>
    <row r="605" spans="1:12" ht="26.25" hidden="1" customHeight="1" x14ac:dyDescent="0.2">
      <c r="A605" s="1422" t="s">
        <v>1615</v>
      </c>
      <c r="B605" s="1423"/>
      <c r="C605" s="1195" t="s">
        <v>1614</v>
      </c>
      <c r="D605" s="363" t="s">
        <v>693</v>
      </c>
      <c r="E605" s="688"/>
      <c r="F605" s="1082"/>
      <c r="G605" s="1082"/>
      <c r="H605" s="1082"/>
      <c r="I605" s="795"/>
      <c r="J605" s="1290" t="e">
        <f>'Интерактивный прайс-лист'!$F$26*VLOOKUP($C605,last!$B$1:$C$1706,2,0)</f>
        <v>#N/A</v>
      </c>
      <c r="K605" s="1386"/>
      <c r="L605" s="1291"/>
    </row>
    <row r="606" spans="1:12" ht="26.25" customHeight="1" x14ac:dyDescent="0.2">
      <c r="A606" s="1427" t="s">
        <v>1615</v>
      </c>
      <c r="B606" s="1428"/>
      <c r="C606" s="1194" t="s">
        <v>1614</v>
      </c>
      <c r="D606" s="79" t="s">
        <v>693</v>
      </c>
      <c r="E606" s="1197"/>
      <c r="F606" s="1198"/>
      <c r="G606" s="1198"/>
      <c r="H606" s="1198"/>
      <c r="I606" s="1065"/>
      <c r="J606" s="1429" t="s">
        <v>1703</v>
      </c>
      <c r="K606" s="1388"/>
      <c r="L606" s="1389"/>
    </row>
    <row r="607" spans="1:12" x14ac:dyDescent="0.2">
      <c r="A607" s="1424" t="s">
        <v>726</v>
      </c>
      <c r="B607" s="1122" t="s">
        <v>706</v>
      </c>
      <c r="C607" s="1145" t="s">
        <v>139</v>
      </c>
      <c r="D607" s="148" t="s">
        <v>693</v>
      </c>
      <c r="E607" s="1128"/>
      <c r="F607" s="1128"/>
      <c r="G607" s="1128"/>
      <c r="H607" s="1128"/>
      <c r="I607" s="740"/>
      <c r="J607" s="1292">
        <f>'Интерактивный прайс-лист'!$F$26*VLOOKUP($C607,last!$B$1:$C$1706,2,0)</f>
        <v>94</v>
      </c>
      <c r="K607" s="1395"/>
      <c r="L607" s="1293"/>
    </row>
    <row r="608" spans="1:12" x14ac:dyDescent="0.2">
      <c r="A608" s="1424"/>
      <c r="B608" s="62" t="s">
        <v>706</v>
      </c>
      <c r="C608" s="1125" t="s">
        <v>1524</v>
      </c>
      <c r="D608" s="88" t="s">
        <v>693</v>
      </c>
      <c r="E608" s="1126"/>
      <c r="F608" s="1126"/>
      <c r="G608" s="1126"/>
      <c r="H608" s="1126"/>
      <c r="I608" s="740"/>
      <c r="J608" s="1292">
        <f>'Интерактивный прайс-лист'!$F$26*VLOOKUP($C608,last!$B$1:$C$1706,2,0)</f>
        <v>267</v>
      </c>
      <c r="K608" s="1395"/>
      <c r="L608" s="1293"/>
    </row>
    <row r="609" spans="1:12" ht="13.5" thickBot="1" x14ac:dyDescent="0.25">
      <c r="A609" s="1425"/>
      <c r="B609" s="113" t="s">
        <v>708</v>
      </c>
      <c r="C609" s="165" t="s">
        <v>1777</v>
      </c>
      <c r="D609" s="135" t="s">
        <v>693</v>
      </c>
      <c r="E609" s="787"/>
      <c r="F609" s="787"/>
      <c r="G609" s="787"/>
      <c r="H609" s="787"/>
      <c r="I609" s="796"/>
      <c r="J609" s="1426">
        <f>'Интерактивный прайс-лист'!$F$26*VLOOKUP($C609,last!$B$1:$C$1706,2,0)</f>
        <v>191</v>
      </c>
      <c r="K609" s="1413"/>
      <c r="L609" s="1414"/>
    </row>
    <row r="610" spans="1:12" x14ac:dyDescent="0.2">
      <c r="A610" s="705"/>
      <c r="B610" s="705"/>
      <c r="C610" s="705"/>
      <c r="D610" s="766"/>
      <c r="E610" s="705"/>
      <c r="F610" s="705"/>
      <c r="G610" s="705"/>
      <c r="H610" s="705"/>
      <c r="I610" s="705"/>
      <c r="J610" s="705"/>
      <c r="K610" s="705"/>
      <c r="L610" s="705"/>
    </row>
    <row r="611" spans="1:12" x14ac:dyDescent="0.2">
      <c r="A611" s="705"/>
      <c r="B611" s="705"/>
      <c r="C611" s="705"/>
      <c r="D611" s="766"/>
      <c r="E611" s="705"/>
      <c r="F611" s="705"/>
      <c r="G611" s="705"/>
      <c r="H611" s="705"/>
      <c r="I611" s="705"/>
      <c r="J611" s="705"/>
      <c r="K611" s="705"/>
      <c r="L611" s="705"/>
    </row>
    <row r="612" spans="1:12" ht="13.5" thickBot="1" x14ac:dyDescent="0.25">
      <c r="A612" s="707" t="s">
        <v>951</v>
      </c>
      <c r="B612" s="707"/>
      <c r="C612" s="707"/>
      <c r="D612" s="707" t="s">
        <v>950</v>
      </c>
      <c r="E612" s="708"/>
      <c r="F612" s="708"/>
      <c r="G612" s="708"/>
      <c r="H612" s="708"/>
      <c r="I612" s="705"/>
      <c r="J612" s="705"/>
      <c r="K612" s="705"/>
      <c r="L612" s="705"/>
    </row>
    <row r="613" spans="1:12" x14ac:dyDescent="0.2">
      <c r="A613" s="1430" t="s">
        <v>1033</v>
      </c>
      <c r="B613" s="1278"/>
      <c r="C613" s="50"/>
      <c r="D613" s="51"/>
      <c r="E613" s="978"/>
      <c r="F613" s="978"/>
      <c r="G613" s="978"/>
      <c r="H613" s="978"/>
      <c r="I613" s="978"/>
      <c r="J613" s="978" t="s">
        <v>1558</v>
      </c>
      <c r="K613" s="978" t="s">
        <v>1559</v>
      </c>
      <c r="L613" s="979" t="s">
        <v>1560</v>
      </c>
    </row>
    <row r="614" spans="1:12" x14ac:dyDescent="0.2">
      <c r="A614" s="1431" t="s">
        <v>714</v>
      </c>
      <c r="B614" s="1432"/>
      <c r="C614" s="156"/>
      <c r="D614" s="157"/>
      <c r="E614" s="128"/>
      <c r="F614" s="128"/>
      <c r="G614" s="128"/>
      <c r="H614" s="128"/>
      <c r="I614" s="677"/>
      <c r="J614" s="677" t="s">
        <v>1553</v>
      </c>
      <c r="K614" s="677" t="s">
        <v>1553</v>
      </c>
      <c r="L614" s="777" t="s">
        <v>1553</v>
      </c>
    </row>
    <row r="615" spans="1:12" ht="13.5" thickBot="1" x14ac:dyDescent="0.25">
      <c r="A615" s="1433" t="s">
        <v>1034</v>
      </c>
      <c r="B615" s="1280"/>
      <c r="C615" s="54"/>
      <c r="D615" s="55"/>
      <c r="E615" s="969"/>
      <c r="F615" s="969"/>
      <c r="G615" s="969"/>
      <c r="H615" s="969"/>
      <c r="I615" s="969"/>
      <c r="J615" s="969" t="s">
        <v>1521</v>
      </c>
      <c r="K615" s="969" t="s">
        <v>1538</v>
      </c>
      <c r="L615" s="975" t="s">
        <v>1539</v>
      </c>
    </row>
    <row r="616" spans="1:12" x14ac:dyDescent="0.2">
      <c r="A616" s="1281" t="s">
        <v>689</v>
      </c>
      <c r="B616" s="1269"/>
      <c r="C616" s="948" t="s">
        <v>699</v>
      </c>
      <c r="D616" s="148" t="s">
        <v>691</v>
      </c>
      <c r="E616" s="1018"/>
      <c r="F616" s="1018"/>
      <c r="G616" s="1018"/>
      <c r="H616" s="1018"/>
      <c r="I616" s="103"/>
      <c r="J616" s="103">
        <v>9.5</v>
      </c>
      <c r="K616" s="103">
        <v>12</v>
      </c>
      <c r="L616" s="104">
        <v>13.4</v>
      </c>
    </row>
    <row r="617" spans="1:12" x14ac:dyDescent="0.2">
      <c r="A617" s="1262" t="s">
        <v>700</v>
      </c>
      <c r="B617" s="1263"/>
      <c r="C617" s="947" t="s">
        <v>699</v>
      </c>
      <c r="D617" s="149" t="s">
        <v>691</v>
      </c>
      <c r="E617" s="1000"/>
      <c r="F617" s="1000"/>
      <c r="G617" s="1000"/>
      <c r="H617" s="1000"/>
      <c r="I617" s="105"/>
      <c r="J617" s="105">
        <v>10.8</v>
      </c>
      <c r="K617" s="105">
        <v>13.5</v>
      </c>
      <c r="L617" s="106">
        <v>15.5</v>
      </c>
    </row>
    <row r="618" spans="1:12" x14ac:dyDescent="0.2">
      <c r="A618" s="1262" t="s">
        <v>702</v>
      </c>
      <c r="B618" s="1263"/>
      <c r="C618" s="1263"/>
      <c r="D618" s="149" t="s">
        <v>693</v>
      </c>
      <c r="E618" s="957"/>
      <c r="F618" s="957"/>
      <c r="G618" s="957"/>
      <c r="H618" s="957"/>
      <c r="I618" s="990"/>
      <c r="J618" s="990">
        <f>'Интерактивный прайс-лист'!$F$26*VLOOKUP(J613,last!$B$1:$C$2090,2,0)</f>
        <v>2248</v>
      </c>
      <c r="K618" s="990">
        <f>'Интерактивный прайс-лист'!$F$26*VLOOKUP(K613,last!$B$1:$C$2090,2,0)</f>
        <v>2298</v>
      </c>
      <c r="L618" s="991">
        <f>'Интерактивный прайс-лист'!$F$26*VLOOKUP(L613,last!$B$1:$C$2090,2,0)</f>
        <v>2494</v>
      </c>
    </row>
    <row r="619" spans="1:12" x14ac:dyDescent="0.2">
      <c r="A619" s="1262" t="s">
        <v>716</v>
      </c>
      <c r="B619" s="1263"/>
      <c r="C619" s="956" t="s">
        <v>1555</v>
      </c>
      <c r="D619" s="149" t="s">
        <v>693</v>
      </c>
      <c r="E619" s="957"/>
      <c r="F619" s="957"/>
      <c r="G619" s="957"/>
      <c r="H619" s="957"/>
      <c r="I619" s="990"/>
      <c r="J619" s="990">
        <f>'Интерактивный прайс-лист'!$F$26*VLOOKUP(J614,last!$B$1:$C$2090,2,0)</f>
        <v>539</v>
      </c>
      <c r="K619" s="990">
        <f>'Интерактивный прайс-лист'!$F$26*VLOOKUP(K614,last!$B$1:$C$2090,2,0)</f>
        <v>539</v>
      </c>
      <c r="L619" s="991">
        <f>'Интерактивный прайс-лист'!$F$26*VLOOKUP(L614,last!$B$1:$C$2090,2,0)</f>
        <v>539</v>
      </c>
    </row>
    <row r="620" spans="1:12" x14ac:dyDescent="0.2">
      <c r="A620" s="1262" t="s">
        <v>703</v>
      </c>
      <c r="B620" s="1263"/>
      <c r="C620" s="1263"/>
      <c r="D620" s="149" t="s">
        <v>693</v>
      </c>
      <c r="E620" s="957"/>
      <c r="F620" s="957"/>
      <c r="G620" s="957"/>
      <c r="H620" s="957"/>
      <c r="I620" s="990"/>
      <c r="J620" s="990">
        <f>'Интерактивный прайс-лист'!$F$26*VLOOKUP(J615,last!$B$1:$C$2090,2,0)</f>
        <v>3660</v>
      </c>
      <c r="K620" s="990">
        <f>'Интерактивный прайс-лист'!$F$26*VLOOKUP(K615,last!$B$1:$C$2090,2,0)</f>
        <v>4146</v>
      </c>
      <c r="L620" s="991">
        <f>'Интерактивный прайс-лист'!$F$26*VLOOKUP(L615,last!$B$1:$C$2090,2,0)</f>
        <v>4788</v>
      </c>
    </row>
    <row r="621" spans="1:12" ht="13.5" thickBot="1" x14ac:dyDescent="0.25">
      <c r="A621" s="1420" t="s">
        <v>715</v>
      </c>
      <c r="B621" s="1421"/>
      <c r="C621" s="1421"/>
      <c r="D621" s="135" t="s">
        <v>693</v>
      </c>
      <c r="E621" s="962"/>
      <c r="F621" s="962"/>
      <c r="G621" s="962"/>
      <c r="H621" s="962"/>
      <c r="I621" s="993"/>
      <c r="J621" s="993">
        <f>SUM(J618:J620)</f>
        <v>6447</v>
      </c>
      <c r="K621" s="993">
        <f>SUM(K618:K620)</f>
        <v>6983</v>
      </c>
      <c r="L621" s="994">
        <f>SUM(L618:L620)</f>
        <v>7821</v>
      </c>
    </row>
    <row r="622" spans="1:12" x14ac:dyDescent="0.2">
      <c r="A622" s="705"/>
      <c r="B622" s="705"/>
      <c r="C622" s="705"/>
      <c r="D622" s="766"/>
      <c r="E622" s="705"/>
      <c r="F622" s="705"/>
      <c r="G622" s="705"/>
      <c r="H622" s="705"/>
      <c r="I622" s="705"/>
      <c r="J622" s="705"/>
      <c r="K622" s="705"/>
      <c r="L622" s="705"/>
    </row>
    <row r="623" spans="1:12" ht="13.5" thickBot="1" x14ac:dyDescent="0.25">
      <c r="A623" s="1373" t="s">
        <v>1087</v>
      </c>
      <c r="B623" s="1373"/>
      <c r="C623" s="1373"/>
      <c r="D623" s="1373"/>
      <c r="E623" s="718"/>
      <c r="F623" s="718"/>
      <c r="G623" s="718"/>
      <c r="H623" s="718"/>
      <c r="I623" s="718"/>
      <c r="J623" s="718"/>
      <c r="K623" s="718"/>
      <c r="L623" s="718"/>
    </row>
    <row r="624" spans="1:12" ht="26.25" hidden="1" customHeight="1" x14ac:dyDescent="0.2">
      <c r="A624" s="1422" t="s">
        <v>1615</v>
      </c>
      <c r="B624" s="1423"/>
      <c r="C624" s="1151" t="s">
        <v>1614</v>
      </c>
      <c r="D624" s="363" t="s">
        <v>693</v>
      </c>
      <c r="E624" s="688"/>
      <c r="F624" s="1082"/>
      <c r="G624" s="1082"/>
      <c r="H624" s="1082"/>
      <c r="I624" s="795"/>
      <c r="J624" s="1290" t="e">
        <f>'Интерактивный прайс-лист'!$F$26*VLOOKUP($C624,last!$B$1:$C$1706,2,0)</f>
        <v>#N/A</v>
      </c>
      <c r="K624" s="1386"/>
      <c r="L624" s="1291"/>
    </row>
    <row r="625" spans="1:12" ht="26.25" customHeight="1" x14ac:dyDescent="0.2">
      <c r="A625" s="1427" t="s">
        <v>1615</v>
      </c>
      <c r="B625" s="1428"/>
      <c r="C625" s="1208" t="s">
        <v>1614</v>
      </c>
      <c r="D625" s="79" t="s">
        <v>693</v>
      </c>
      <c r="E625" s="1197"/>
      <c r="F625" s="1198"/>
      <c r="G625" s="1198"/>
      <c r="H625" s="1198"/>
      <c r="I625" s="1065"/>
      <c r="J625" s="1429" t="s">
        <v>1703</v>
      </c>
      <c r="K625" s="1388"/>
      <c r="L625" s="1389"/>
    </row>
    <row r="626" spans="1:12" x14ac:dyDescent="0.2">
      <c r="A626" s="1424" t="s">
        <v>726</v>
      </c>
      <c r="B626" s="1122" t="s">
        <v>706</v>
      </c>
      <c r="C626" s="1145" t="s">
        <v>139</v>
      </c>
      <c r="D626" s="148" t="s">
        <v>693</v>
      </c>
      <c r="E626" s="1128"/>
      <c r="F626" s="1128"/>
      <c r="G626" s="1128"/>
      <c r="H626" s="1128"/>
      <c r="I626" s="740"/>
      <c r="J626" s="1292">
        <f>'Интерактивный прайс-лист'!$F$26*VLOOKUP($C626,last!$B$1:$C$1706,2,0)</f>
        <v>94</v>
      </c>
      <c r="K626" s="1395"/>
      <c r="L626" s="1293"/>
    </row>
    <row r="627" spans="1:12" x14ac:dyDescent="0.2">
      <c r="A627" s="1424"/>
      <c r="B627" s="62" t="s">
        <v>706</v>
      </c>
      <c r="C627" s="1125" t="s">
        <v>1524</v>
      </c>
      <c r="D627" s="88" t="s">
        <v>693</v>
      </c>
      <c r="E627" s="1126"/>
      <c r="F627" s="1126"/>
      <c r="G627" s="1126"/>
      <c r="H627" s="1126"/>
      <c r="I627" s="740"/>
      <c r="J627" s="1292">
        <f>'Интерактивный прайс-лист'!$F$26*VLOOKUP($C627,last!$B$1:$C$1706,2,0)</f>
        <v>267</v>
      </c>
      <c r="K627" s="1395"/>
      <c r="L627" s="1293"/>
    </row>
    <row r="628" spans="1:12" ht="13.5" thickBot="1" x14ac:dyDescent="0.25">
      <c r="A628" s="1425"/>
      <c r="B628" s="113" t="s">
        <v>708</v>
      </c>
      <c r="C628" s="165" t="s">
        <v>1777</v>
      </c>
      <c r="D628" s="135" t="s">
        <v>693</v>
      </c>
      <c r="E628" s="787"/>
      <c r="F628" s="787"/>
      <c r="G628" s="787"/>
      <c r="H628" s="787"/>
      <c r="I628" s="796"/>
      <c r="J628" s="1426">
        <f>'Интерактивный прайс-лист'!$F$26*VLOOKUP($C628,last!$B$1:$C$1706,2,0)</f>
        <v>191</v>
      </c>
      <c r="K628" s="1413"/>
      <c r="L628" s="1414"/>
    </row>
    <row r="629" spans="1:12" x14ac:dyDescent="0.2">
      <c r="A629" s="705"/>
      <c r="B629" s="705"/>
      <c r="C629" s="705"/>
      <c r="D629" s="766"/>
      <c r="E629" s="705"/>
      <c r="F629" s="705"/>
      <c r="G629" s="705"/>
      <c r="H629" s="705"/>
      <c r="I629" s="705"/>
      <c r="J629" s="705"/>
      <c r="K629" s="705"/>
      <c r="L629" s="705"/>
    </row>
    <row r="630" spans="1:12" x14ac:dyDescent="0.2">
      <c r="A630" s="705"/>
      <c r="B630" s="705"/>
      <c r="C630" s="705"/>
      <c r="D630" s="766"/>
      <c r="E630" s="705"/>
      <c r="F630" s="705"/>
      <c r="G630" s="705"/>
      <c r="H630" s="705"/>
      <c r="I630" s="705"/>
      <c r="J630" s="705"/>
      <c r="K630" s="705"/>
      <c r="L630" s="705"/>
    </row>
    <row r="631" spans="1:12" ht="13.5" thickBot="1" x14ac:dyDescent="0.25">
      <c r="A631" s="707" t="s">
        <v>951</v>
      </c>
      <c r="B631" s="707"/>
      <c r="C631" s="707"/>
      <c r="D631" s="707" t="s">
        <v>950</v>
      </c>
      <c r="E631" s="708"/>
      <c r="F631" s="708"/>
      <c r="G631" s="708"/>
      <c r="H631" s="708"/>
      <c r="I631" s="705"/>
      <c r="J631" s="705"/>
      <c r="K631" s="705"/>
      <c r="L631" s="705"/>
    </row>
    <row r="632" spans="1:12" x14ac:dyDescent="0.2">
      <c r="A632" s="1430" t="s">
        <v>1033</v>
      </c>
      <c r="B632" s="1278"/>
      <c r="C632" s="50"/>
      <c r="D632" s="51"/>
      <c r="E632" s="978"/>
      <c r="F632" s="978"/>
      <c r="G632" s="978"/>
      <c r="H632" s="978"/>
      <c r="I632" s="978"/>
      <c r="J632" s="978" t="s">
        <v>1558</v>
      </c>
      <c r="K632" s="978" t="s">
        <v>1559</v>
      </c>
      <c r="L632" s="979" t="s">
        <v>1560</v>
      </c>
    </row>
    <row r="633" spans="1:12" x14ac:dyDescent="0.2">
      <c r="A633" s="1431" t="s">
        <v>714</v>
      </c>
      <c r="B633" s="1432"/>
      <c r="C633" s="156"/>
      <c r="D633" s="157"/>
      <c r="E633" s="128"/>
      <c r="F633" s="128"/>
      <c r="G633" s="128"/>
      <c r="H633" s="128"/>
      <c r="I633" s="677"/>
      <c r="J633" s="677" t="s">
        <v>1554</v>
      </c>
      <c r="K633" s="677" t="s">
        <v>1554</v>
      </c>
      <c r="L633" s="777" t="s">
        <v>1554</v>
      </c>
    </row>
    <row r="634" spans="1:12" ht="13.5" thickBot="1" x14ac:dyDescent="0.25">
      <c r="A634" s="1433" t="s">
        <v>1034</v>
      </c>
      <c r="B634" s="1280"/>
      <c r="C634" s="54"/>
      <c r="D634" s="55"/>
      <c r="E634" s="969"/>
      <c r="F634" s="969"/>
      <c r="G634" s="969"/>
      <c r="H634" s="969"/>
      <c r="I634" s="969"/>
      <c r="J634" s="969" t="s">
        <v>1521</v>
      </c>
      <c r="K634" s="969" t="s">
        <v>1538</v>
      </c>
      <c r="L634" s="975" t="s">
        <v>1539</v>
      </c>
    </row>
    <row r="635" spans="1:12" x14ac:dyDescent="0.2">
      <c r="A635" s="1281" t="s">
        <v>689</v>
      </c>
      <c r="B635" s="1269"/>
      <c r="C635" s="948" t="s">
        <v>699</v>
      </c>
      <c r="D635" s="148" t="s">
        <v>691</v>
      </c>
      <c r="E635" s="1018"/>
      <c r="F635" s="1018"/>
      <c r="G635" s="1018"/>
      <c r="H635" s="1018"/>
      <c r="I635" s="103"/>
      <c r="J635" s="103">
        <v>9.5</v>
      </c>
      <c r="K635" s="103">
        <v>12</v>
      </c>
      <c r="L635" s="104">
        <v>13.4</v>
      </c>
    </row>
    <row r="636" spans="1:12" x14ac:dyDescent="0.2">
      <c r="A636" s="1262" t="s">
        <v>700</v>
      </c>
      <c r="B636" s="1263"/>
      <c r="C636" s="947" t="s">
        <v>699</v>
      </c>
      <c r="D636" s="149" t="s">
        <v>691</v>
      </c>
      <c r="E636" s="1000"/>
      <c r="F636" s="1000"/>
      <c r="G636" s="1000"/>
      <c r="H636" s="1000"/>
      <c r="I636" s="105"/>
      <c r="J636" s="105">
        <v>10.8</v>
      </c>
      <c r="K636" s="105">
        <v>13.5</v>
      </c>
      <c r="L636" s="106">
        <v>15.5</v>
      </c>
    </row>
    <row r="637" spans="1:12" x14ac:dyDescent="0.2">
      <c r="A637" s="1262" t="s">
        <v>702</v>
      </c>
      <c r="B637" s="1263"/>
      <c r="C637" s="1263"/>
      <c r="D637" s="149" t="s">
        <v>693</v>
      </c>
      <c r="E637" s="957"/>
      <c r="F637" s="957"/>
      <c r="G637" s="957"/>
      <c r="H637" s="957"/>
      <c r="I637" s="990"/>
      <c r="J637" s="990">
        <f>'Интерактивный прайс-лист'!$F$26*VLOOKUP(J632,last!$B$1:$C$2090,2,0)</f>
        <v>2248</v>
      </c>
      <c r="K637" s="990">
        <f>'Интерактивный прайс-лист'!$F$26*VLOOKUP(K632,last!$B$1:$C$2090,2,0)</f>
        <v>2298</v>
      </c>
      <c r="L637" s="991">
        <f>'Интерактивный прайс-лист'!$F$26*VLOOKUP(L632,last!$B$1:$C$2090,2,0)</f>
        <v>2494</v>
      </c>
    </row>
    <row r="638" spans="1:12" x14ac:dyDescent="0.2">
      <c r="A638" s="1262" t="s">
        <v>716</v>
      </c>
      <c r="B638" s="1263"/>
      <c r="C638" s="956" t="s">
        <v>1556</v>
      </c>
      <c r="D638" s="149" t="s">
        <v>693</v>
      </c>
      <c r="E638" s="957"/>
      <c r="F638" s="957"/>
      <c r="G638" s="957"/>
      <c r="H638" s="957"/>
      <c r="I638" s="990"/>
      <c r="J638" s="990">
        <f>'Интерактивный прайс-лист'!$F$26*VLOOKUP(J633,last!$B$1:$C$2090,2,0)</f>
        <v>1177</v>
      </c>
      <c r="K638" s="990">
        <f>'Интерактивный прайс-лист'!$F$26*VLOOKUP(K633,last!$B$1:$C$2090,2,0)</f>
        <v>1177</v>
      </c>
      <c r="L638" s="991">
        <f>'Интерактивный прайс-лист'!$F$26*VLOOKUP(L633,last!$B$1:$C$2090,2,0)</f>
        <v>1177</v>
      </c>
    </row>
    <row r="639" spans="1:12" x14ac:dyDescent="0.2">
      <c r="A639" s="1262" t="s">
        <v>703</v>
      </c>
      <c r="B639" s="1263"/>
      <c r="C639" s="1263"/>
      <c r="D639" s="149" t="s">
        <v>693</v>
      </c>
      <c r="E639" s="957"/>
      <c r="F639" s="957"/>
      <c r="G639" s="957"/>
      <c r="H639" s="957"/>
      <c r="I639" s="990"/>
      <c r="J639" s="990">
        <f>'Интерактивный прайс-лист'!$F$26*VLOOKUP(J634,last!$B$1:$C$2090,2,0)</f>
        <v>3660</v>
      </c>
      <c r="K639" s="990">
        <f>'Интерактивный прайс-лист'!$F$26*VLOOKUP(K634,last!$B$1:$C$2090,2,0)</f>
        <v>4146</v>
      </c>
      <c r="L639" s="991">
        <f>'Интерактивный прайс-лист'!$F$26*VLOOKUP(L634,last!$B$1:$C$2090,2,0)</f>
        <v>4788</v>
      </c>
    </row>
    <row r="640" spans="1:12" ht="13.5" thickBot="1" x14ac:dyDescent="0.25">
      <c r="A640" s="1420" t="s">
        <v>715</v>
      </c>
      <c r="B640" s="1421"/>
      <c r="C640" s="1421"/>
      <c r="D640" s="135" t="s">
        <v>693</v>
      </c>
      <c r="E640" s="962"/>
      <c r="F640" s="962"/>
      <c r="G640" s="962"/>
      <c r="H640" s="962"/>
      <c r="I640" s="993"/>
      <c r="J640" s="993">
        <f>SUM(J637:J639)</f>
        <v>7085</v>
      </c>
      <c r="K640" s="993">
        <f>SUM(K637:K639)</f>
        <v>7621</v>
      </c>
      <c r="L640" s="994">
        <f>SUM(L637:L639)</f>
        <v>8459</v>
      </c>
    </row>
    <row r="641" spans="1:12" x14ac:dyDescent="0.2">
      <c r="A641" s="705"/>
      <c r="B641" s="705"/>
      <c r="C641" s="705"/>
      <c r="D641" s="766"/>
      <c r="E641" s="705"/>
      <c r="F641" s="705"/>
      <c r="G641" s="705"/>
      <c r="H641" s="705"/>
      <c r="I641" s="705"/>
      <c r="J641" s="705"/>
      <c r="K641" s="705"/>
      <c r="L641" s="705"/>
    </row>
    <row r="642" spans="1:12" ht="13.5" thickBot="1" x14ac:dyDescent="0.25">
      <c r="A642" s="1373" t="s">
        <v>1087</v>
      </c>
      <c r="B642" s="1373"/>
      <c r="C642" s="1373"/>
      <c r="D642" s="1373"/>
      <c r="E642" s="718"/>
      <c r="F642" s="718"/>
      <c r="G642" s="718"/>
      <c r="H642" s="718"/>
      <c r="I642" s="718"/>
      <c r="J642" s="718"/>
      <c r="K642" s="718"/>
      <c r="L642" s="718"/>
    </row>
    <row r="643" spans="1:12" ht="26.25" hidden="1" customHeight="1" x14ac:dyDescent="0.2">
      <c r="A643" s="1422" t="s">
        <v>1615</v>
      </c>
      <c r="B643" s="1423"/>
      <c r="C643" s="1151" t="s">
        <v>1614</v>
      </c>
      <c r="D643" s="363" t="s">
        <v>693</v>
      </c>
      <c r="E643" s="688"/>
      <c r="F643" s="1082"/>
      <c r="G643" s="1082"/>
      <c r="H643" s="1082"/>
      <c r="I643" s="795"/>
      <c r="J643" s="1290" t="e">
        <f>'Интерактивный прайс-лист'!$F$26*VLOOKUP($C643,last!$B$1:$C$1706,2,0)</f>
        <v>#N/A</v>
      </c>
      <c r="K643" s="1386"/>
      <c r="L643" s="1291"/>
    </row>
    <row r="644" spans="1:12" ht="26.25" customHeight="1" x14ac:dyDescent="0.2">
      <c r="A644" s="1427" t="s">
        <v>1615</v>
      </c>
      <c r="B644" s="1428"/>
      <c r="C644" s="1208" t="s">
        <v>1614</v>
      </c>
      <c r="D644" s="79" t="s">
        <v>693</v>
      </c>
      <c r="E644" s="1197"/>
      <c r="F644" s="1198"/>
      <c r="G644" s="1198"/>
      <c r="H644" s="1198"/>
      <c r="I644" s="1065"/>
      <c r="J644" s="1429" t="s">
        <v>1703</v>
      </c>
      <c r="K644" s="1388"/>
      <c r="L644" s="1389"/>
    </row>
    <row r="645" spans="1:12" x14ac:dyDescent="0.2">
      <c r="A645" s="1424" t="s">
        <v>726</v>
      </c>
      <c r="B645" s="1122" t="s">
        <v>706</v>
      </c>
      <c r="C645" s="1145" t="s">
        <v>139</v>
      </c>
      <c r="D645" s="148" t="s">
        <v>693</v>
      </c>
      <c r="E645" s="1128"/>
      <c r="F645" s="1128"/>
      <c r="G645" s="1128"/>
      <c r="H645" s="1128"/>
      <c r="I645" s="740"/>
      <c r="J645" s="1292">
        <f>'Интерактивный прайс-лист'!$F$26*VLOOKUP($C645,last!$B$1:$C$1706,2,0)</f>
        <v>94</v>
      </c>
      <c r="K645" s="1395"/>
      <c r="L645" s="1293"/>
    </row>
    <row r="646" spans="1:12" x14ac:dyDescent="0.2">
      <c r="A646" s="1424"/>
      <c r="B646" s="62" t="s">
        <v>706</v>
      </c>
      <c r="C646" s="1125" t="s">
        <v>1524</v>
      </c>
      <c r="D646" s="88" t="s">
        <v>693</v>
      </c>
      <c r="E646" s="1126"/>
      <c r="F646" s="1126"/>
      <c r="G646" s="1126"/>
      <c r="H646" s="1126"/>
      <c r="I646" s="740"/>
      <c r="J646" s="1292">
        <f>'Интерактивный прайс-лист'!$F$26*VLOOKUP($C646,last!$B$1:$C$1706,2,0)</f>
        <v>267</v>
      </c>
      <c r="K646" s="1395"/>
      <c r="L646" s="1293"/>
    </row>
    <row r="647" spans="1:12" ht="13.5" thickBot="1" x14ac:dyDescent="0.25">
      <c r="A647" s="1425"/>
      <c r="B647" s="113" t="s">
        <v>708</v>
      </c>
      <c r="C647" s="165" t="s">
        <v>1777</v>
      </c>
      <c r="D647" s="135" t="s">
        <v>693</v>
      </c>
      <c r="E647" s="787"/>
      <c r="F647" s="787"/>
      <c r="G647" s="787"/>
      <c r="H647" s="787"/>
      <c r="I647" s="796"/>
      <c r="J647" s="1426">
        <f>'Интерактивный прайс-лист'!$F$26*VLOOKUP($C647,last!$B$1:$C$1706,2,0)</f>
        <v>191</v>
      </c>
      <c r="K647" s="1413"/>
      <c r="L647" s="1414"/>
    </row>
    <row r="648" spans="1:12" x14ac:dyDescent="0.2">
      <c r="A648" s="705"/>
      <c r="B648" s="705"/>
      <c r="C648" s="705"/>
      <c r="D648" s="766"/>
      <c r="E648" s="705"/>
      <c r="F648" s="705"/>
      <c r="G648" s="705"/>
      <c r="H648" s="705"/>
      <c r="I648" s="705"/>
      <c r="J648" s="705"/>
      <c r="K648" s="705"/>
      <c r="L648" s="705"/>
    </row>
    <row r="649" spans="1:12" x14ac:dyDescent="0.2">
      <c r="A649" s="764" t="s">
        <v>1567</v>
      </c>
      <c r="B649" s="764"/>
      <c r="C649" s="764"/>
      <c r="D649" s="764"/>
      <c r="E649" s="706"/>
      <c r="F649" s="706"/>
      <c r="G649" s="705"/>
      <c r="H649" s="705"/>
      <c r="I649" s="705"/>
      <c r="J649" s="705"/>
      <c r="K649" s="705"/>
      <c r="L649" s="705"/>
    </row>
    <row r="650" spans="1:12" x14ac:dyDescent="0.2">
      <c r="A650" s="705"/>
      <c r="B650" s="705"/>
      <c r="C650" s="705"/>
      <c r="D650" s="766"/>
      <c r="E650" s="706"/>
      <c r="F650" s="706"/>
      <c r="G650" s="705"/>
      <c r="H650" s="705"/>
      <c r="I650" s="705"/>
      <c r="J650" s="705"/>
      <c r="K650" s="705"/>
      <c r="L650" s="705"/>
    </row>
    <row r="671" spans="2:2" x14ac:dyDescent="0.2">
      <c r="B671" s="42" t="s">
        <v>718</v>
      </c>
    </row>
  </sheetData>
  <sheetProtection password="CC0B" sheet="1" objects="1" scenarios="1"/>
  <mergeCells count="620">
    <mergeCell ref="A405:B405"/>
    <mergeCell ref="A406:B406"/>
    <mergeCell ref="A407:B407"/>
    <mergeCell ref="A408:B408"/>
    <mergeCell ref="A409:C409"/>
    <mergeCell ref="A410:B410"/>
    <mergeCell ref="A411:C411"/>
    <mergeCell ref="A412:C412"/>
    <mergeCell ref="A397:B397"/>
    <mergeCell ref="A416:B416"/>
    <mergeCell ref="J416:L416"/>
    <mergeCell ref="A454:B454"/>
    <mergeCell ref="I454:L454"/>
    <mergeCell ref="A473:B473"/>
    <mergeCell ref="I473:L473"/>
    <mergeCell ref="A530:B530"/>
    <mergeCell ref="I530:L530"/>
    <mergeCell ref="A511:B511"/>
    <mergeCell ref="I511:L511"/>
    <mergeCell ref="A423:B423"/>
    <mergeCell ref="A424:B424"/>
    <mergeCell ref="A425:B425"/>
    <mergeCell ref="A426:B426"/>
    <mergeCell ref="I226:L226"/>
    <mergeCell ref="A244:B244"/>
    <mergeCell ref="I244:L244"/>
    <mergeCell ref="A283:B283"/>
    <mergeCell ref="I283:L283"/>
    <mergeCell ref="A302:B302"/>
    <mergeCell ref="I302:L302"/>
    <mergeCell ref="A340:B340"/>
    <mergeCell ref="I340:L340"/>
    <mergeCell ref="I227:L227"/>
    <mergeCell ref="A252:B252"/>
    <mergeCell ref="A253:B253"/>
    <mergeCell ref="A254:B254"/>
    <mergeCell ref="A255:B255"/>
    <mergeCell ref="A265:A267"/>
    <mergeCell ref="A271:B271"/>
    <mergeCell ref="A264:B264"/>
    <mergeCell ref="I264:L264"/>
    <mergeCell ref="A292:B292"/>
    <mergeCell ref="A256:B256"/>
    <mergeCell ref="I284:L284"/>
    <mergeCell ref="I285:L285"/>
    <mergeCell ref="I286:L286"/>
    <mergeCell ref="I303:L303"/>
    <mergeCell ref="A74:B74"/>
    <mergeCell ref="F74:H74"/>
    <mergeCell ref="A112:B112"/>
    <mergeCell ref="I112:K112"/>
    <mergeCell ref="A131:B131"/>
    <mergeCell ref="I131:K131"/>
    <mergeCell ref="A168:B168"/>
    <mergeCell ref="I168:K168"/>
    <mergeCell ref="A68:B68"/>
    <mergeCell ref="A104:B104"/>
    <mergeCell ref="A105:C105"/>
    <mergeCell ref="A119:B119"/>
    <mergeCell ref="A121:B121"/>
    <mergeCell ref="A122:B122"/>
    <mergeCell ref="A123:B123"/>
    <mergeCell ref="A124:C124"/>
    <mergeCell ref="A106:B106"/>
    <mergeCell ref="A107:C107"/>
    <mergeCell ref="A108:C108"/>
    <mergeCell ref="A110:D110"/>
    <mergeCell ref="A167:B167"/>
    <mergeCell ref="A162:B162"/>
    <mergeCell ref="E1:L1"/>
    <mergeCell ref="E2:E3"/>
    <mergeCell ref="F2:F3"/>
    <mergeCell ref="G2:G3"/>
    <mergeCell ref="H2:H3"/>
    <mergeCell ref="I2:I3"/>
    <mergeCell ref="J2:J3"/>
    <mergeCell ref="K2:K3"/>
    <mergeCell ref="L2:L3"/>
    <mergeCell ref="A378:B378"/>
    <mergeCell ref="J378:L378"/>
    <mergeCell ref="A435:B435"/>
    <mergeCell ref="I435:L435"/>
    <mergeCell ref="A390:C390"/>
    <mergeCell ref="A391:B391"/>
    <mergeCell ref="A392:C392"/>
    <mergeCell ref="A393:C393"/>
    <mergeCell ref="A395:D395"/>
    <mergeCell ref="A396:B396"/>
    <mergeCell ref="A398:A400"/>
    <mergeCell ref="A379:A381"/>
    <mergeCell ref="A385:B385"/>
    <mergeCell ref="A386:B386"/>
    <mergeCell ref="A387:B387"/>
    <mergeCell ref="A388:B388"/>
    <mergeCell ref="A389:B389"/>
    <mergeCell ref="A414:D414"/>
    <mergeCell ref="A415:B415"/>
    <mergeCell ref="A417:A419"/>
    <mergeCell ref="J417:L417"/>
    <mergeCell ref="J418:L418"/>
    <mergeCell ref="J419:L419"/>
    <mergeCell ref="A404:B404"/>
    <mergeCell ref="A215:B215"/>
    <mergeCell ref="A219:C219"/>
    <mergeCell ref="F37:H37"/>
    <mergeCell ref="A93:B93"/>
    <mergeCell ref="I93:K93"/>
    <mergeCell ref="A149:B149"/>
    <mergeCell ref="I149:K149"/>
    <mergeCell ref="A207:B207"/>
    <mergeCell ref="I207:L207"/>
    <mergeCell ref="I209:L209"/>
    <mergeCell ref="I210:L210"/>
    <mergeCell ref="A216:B216"/>
    <mergeCell ref="A217:B217"/>
    <mergeCell ref="A218:B218"/>
    <mergeCell ref="A138:B138"/>
    <mergeCell ref="A70:C70"/>
    <mergeCell ref="A72:D72"/>
    <mergeCell ref="A52:C52"/>
    <mergeCell ref="A54:D54"/>
    <mergeCell ref="A57:A59"/>
    <mergeCell ref="F40:H40"/>
    <mergeCell ref="A66:B66"/>
    <mergeCell ref="A56:B56"/>
    <mergeCell ref="F56:H56"/>
    <mergeCell ref="A260:C260"/>
    <mergeCell ref="A239:B239"/>
    <mergeCell ref="A88:C88"/>
    <mergeCell ref="A26:B26"/>
    <mergeCell ref="A27:B27"/>
    <mergeCell ref="A28:B28"/>
    <mergeCell ref="A31:B31"/>
    <mergeCell ref="A237:B237"/>
    <mergeCell ref="A241:C241"/>
    <mergeCell ref="A243:D243"/>
    <mergeCell ref="A238:C238"/>
    <mergeCell ref="A32:C32"/>
    <mergeCell ref="A33:C33"/>
    <mergeCell ref="A35:D35"/>
    <mergeCell ref="A62:B62"/>
    <mergeCell ref="A63:B63"/>
    <mergeCell ref="A64:B64"/>
    <mergeCell ref="A46:B46"/>
    <mergeCell ref="A36:B36"/>
    <mergeCell ref="A37:B37"/>
    <mergeCell ref="A85:B85"/>
    <mergeCell ref="A137:B137"/>
    <mergeCell ref="A208:A210"/>
    <mergeCell ref="A214:B214"/>
    <mergeCell ref="E18:H18"/>
    <mergeCell ref="E19:H19"/>
    <mergeCell ref="E20:H20"/>
    <mergeCell ref="A2:D3"/>
    <mergeCell ref="A13:C13"/>
    <mergeCell ref="A8:B8"/>
    <mergeCell ref="A15:C15"/>
    <mergeCell ref="A14:B14"/>
    <mergeCell ref="A16:C16"/>
    <mergeCell ref="A18:D18"/>
    <mergeCell ref="A19:A21"/>
    <mergeCell ref="B19:B20"/>
    <mergeCell ref="E21:H21"/>
    <mergeCell ref="A9:B9"/>
    <mergeCell ref="A10:B10"/>
    <mergeCell ref="A11:B11"/>
    <mergeCell ref="A12:B12"/>
    <mergeCell ref="A29:B29"/>
    <mergeCell ref="A30:C30"/>
    <mergeCell ref="A25:B25"/>
    <mergeCell ref="F75:H75"/>
    <mergeCell ref="F76:H76"/>
    <mergeCell ref="F77:H77"/>
    <mergeCell ref="A84:B84"/>
    <mergeCell ref="A38:A40"/>
    <mergeCell ref="A44:B44"/>
    <mergeCell ref="A81:B81"/>
    <mergeCell ref="A82:B82"/>
    <mergeCell ref="A83:B83"/>
    <mergeCell ref="A75:A77"/>
    <mergeCell ref="F38:H38"/>
    <mergeCell ref="A45:B45"/>
    <mergeCell ref="F39:H39"/>
    <mergeCell ref="A47:B47"/>
    <mergeCell ref="A48:B48"/>
    <mergeCell ref="A49:C49"/>
    <mergeCell ref="A67:C67"/>
    <mergeCell ref="F57:H57"/>
    <mergeCell ref="F58:H58"/>
    <mergeCell ref="F59:H59"/>
    <mergeCell ref="A65:B65"/>
    <mergeCell ref="A51:C51"/>
    <mergeCell ref="I132:K132"/>
    <mergeCell ref="I133:K133"/>
    <mergeCell ref="I134:K134"/>
    <mergeCell ref="A130:B130"/>
    <mergeCell ref="A150:A152"/>
    <mergeCell ref="I150:K150"/>
    <mergeCell ref="I151:K151"/>
    <mergeCell ref="I152:K152"/>
    <mergeCell ref="A141:B141"/>
    <mergeCell ref="A142:C142"/>
    <mergeCell ref="A143:B143"/>
    <mergeCell ref="A144:C144"/>
    <mergeCell ref="A145:C145"/>
    <mergeCell ref="A147:D147"/>
    <mergeCell ref="A139:B139"/>
    <mergeCell ref="A140:B140"/>
    <mergeCell ref="A132:A134"/>
    <mergeCell ref="I114:K114"/>
    <mergeCell ref="I115:K115"/>
    <mergeCell ref="A100:B100"/>
    <mergeCell ref="A101:B101"/>
    <mergeCell ref="A102:B102"/>
    <mergeCell ref="A103:B103"/>
    <mergeCell ref="A161:C161"/>
    <mergeCell ref="A120:B120"/>
    <mergeCell ref="I167:K167"/>
    <mergeCell ref="I187:K187"/>
    <mergeCell ref="A163:C163"/>
    <mergeCell ref="A164:C164"/>
    <mergeCell ref="A166:D166"/>
    <mergeCell ref="A169:A171"/>
    <mergeCell ref="I169:K169"/>
    <mergeCell ref="I170:K170"/>
    <mergeCell ref="I171:K171"/>
    <mergeCell ref="A125:B125"/>
    <mergeCell ref="A126:C126"/>
    <mergeCell ref="A127:C127"/>
    <mergeCell ref="A129:D129"/>
    <mergeCell ref="A156:B156"/>
    <mergeCell ref="A157:B157"/>
    <mergeCell ref="A158:B158"/>
    <mergeCell ref="A159:B159"/>
    <mergeCell ref="A160:B160"/>
    <mergeCell ref="I189:K189"/>
    <mergeCell ref="I190:K190"/>
    <mergeCell ref="I191:K191"/>
    <mergeCell ref="A176:B176"/>
    <mergeCell ref="A177:B177"/>
    <mergeCell ref="A178:B178"/>
    <mergeCell ref="A179:B179"/>
    <mergeCell ref="A180:B180"/>
    <mergeCell ref="A181:C181"/>
    <mergeCell ref="A182:B182"/>
    <mergeCell ref="A183:C183"/>
    <mergeCell ref="A184:C184"/>
    <mergeCell ref="A186:D186"/>
    <mergeCell ref="A189:A191"/>
    <mergeCell ref="A188:B188"/>
    <mergeCell ref="I188:K188"/>
    <mergeCell ref="A195:B195"/>
    <mergeCell ref="A196:B196"/>
    <mergeCell ref="A258:B258"/>
    <mergeCell ref="A187:B187"/>
    <mergeCell ref="A206:B206"/>
    <mergeCell ref="A262:D262"/>
    <mergeCell ref="A197:B197"/>
    <mergeCell ref="A198:B198"/>
    <mergeCell ref="A199:B199"/>
    <mergeCell ref="A200:C200"/>
    <mergeCell ref="A201:B201"/>
    <mergeCell ref="A202:C202"/>
    <mergeCell ref="A203:C203"/>
    <mergeCell ref="A257:C257"/>
    <mergeCell ref="A205:D205"/>
    <mergeCell ref="A233:B233"/>
    <mergeCell ref="A221:C221"/>
    <mergeCell ref="A222:C222"/>
    <mergeCell ref="A224:D224"/>
    <mergeCell ref="A227:A229"/>
    <mergeCell ref="A240:C240"/>
    <mergeCell ref="A226:B226"/>
    <mergeCell ref="A220:B220"/>
    <mergeCell ref="A259:C259"/>
    <mergeCell ref="I304:L304"/>
    <mergeCell ref="I305:L305"/>
    <mergeCell ref="I301:L301"/>
    <mergeCell ref="A272:B272"/>
    <mergeCell ref="A273:B273"/>
    <mergeCell ref="A274:B274"/>
    <mergeCell ref="A275:B275"/>
    <mergeCell ref="A303:A305"/>
    <mergeCell ref="A290:B290"/>
    <mergeCell ref="A297:C297"/>
    <mergeCell ref="A298:C298"/>
    <mergeCell ref="A300:D300"/>
    <mergeCell ref="A291:B291"/>
    <mergeCell ref="A293:B293"/>
    <mergeCell ref="A294:B294"/>
    <mergeCell ref="A295:C295"/>
    <mergeCell ref="A296:B296"/>
    <mergeCell ref="A332:B332"/>
    <mergeCell ref="A333:C333"/>
    <mergeCell ref="A334:B334"/>
    <mergeCell ref="A335:C335"/>
    <mergeCell ref="A278:C278"/>
    <mergeCell ref="A279:C279"/>
    <mergeCell ref="A281:D281"/>
    <mergeCell ref="A284:A286"/>
    <mergeCell ref="A309:B309"/>
    <mergeCell ref="A301:B301"/>
    <mergeCell ref="A311:B311"/>
    <mergeCell ref="A312:B312"/>
    <mergeCell ref="A313:B313"/>
    <mergeCell ref="A314:C314"/>
    <mergeCell ref="A315:B315"/>
    <mergeCell ref="A316:C316"/>
    <mergeCell ref="A317:C317"/>
    <mergeCell ref="A319:D319"/>
    <mergeCell ref="A320:B320"/>
    <mergeCell ref="A310:B310"/>
    <mergeCell ref="A321:B321"/>
    <mergeCell ref="F36:H36"/>
    <mergeCell ref="A55:B55"/>
    <mergeCell ref="F55:H55"/>
    <mergeCell ref="A73:B73"/>
    <mergeCell ref="F73:H73"/>
    <mergeCell ref="A92:B92"/>
    <mergeCell ref="I92:K92"/>
    <mergeCell ref="A148:B148"/>
    <mergeCell ref="I148:K148"/>
    <mergeCell ref="A111:B111"/>
    <mergeCell ref="I111:K111"/>
    <mergeCell ref="I130:K130"/>
    <mergeCell ref="A86:C86"/>
    <mergeCell ref="A87:B87"/>
    <mergeCell ref="A94:A96"/>
    <mergeCell ref="A89:C89"/>
    <mergeCell ref="A91:D91"/>
    <mergeCell ref="I94:K94"/>
    <mergeCell ref="I95:K95"/>
    <mergeCell ref="I96:K96"/>
    <mergeCell ref="A113:A115"/>
    <mergeCell ref="I113:K113"/>
    <mergeCell ref="A69:C69"/>
    <mergeCell ref="A50:B50"/>
    <mergeCell ref="I206:L206"/>
    <mergeCell ref="A225:B225"/>
    <mergeCell ref="I225:L225"/>
    <mergeCell ref="A245:B245"/>
    <mergeCell ref="I245:L245"/>
    <mergeCell ref="A263:B263"/>
    <mergeCell ref="I263:L263"/>
    <mergeCell ref="A282:B282"/>
    <mergeCell ref="I282:L282"/>
    <mergeCell ref="A276:C276"/>
    <mergeCell ref="A277:B277"/>
    <mergeCell ref="A246:A248"/>
    <mergeCell ref="I246:L246"/>
    <mergeCell ref="I247:L247"/>
    <mergeCell ref="I248:L248"/>
    <mergeCell ref="I265:L265"/>
    <mergeCell ref="I266:L266"/>
    <mergeCell ref="I267:L267"/>
    <mergeCell ref="I228:L228"/>
    <mergeCell ref="I229:L229"/>
    <mergeCell ref="A234:B234"/>
    <mergeCell ref="A235:B235"/>
    <mergeCell ref="A236:B236"/>
    <mergeCell ref="I208:L208"/>
    <mergeCell ref="I320:L320"/>
    <mergeCell ref="A322:A324"/>
    <mergeCell ref="I322:L322"/>
    <mergeCell ref="I323:L323"/>
    <mergeCell ref="I324:L324"/>
    <mergeCell ref="A328:B328"/>
    <mergeCell ref="A329:B329"/>
    <mergeCell ref="A330:B330"/>
    <mergeCell ref="A331:B331"/>
    <mergeCell ref="I321:L321"/>
    <mergeCell ref="A336:C336"/>
    <mergeCell ref="A338:D338"/>
    <mergeCell ref="A339:B339"/>
    <mergeCell ref="I339:L339"/>
    <mergeCell ref="A341:A343"/>
    <mergeCell ref="I341:L341"/>
    <mergeCell ref="I342:L342"/>
    <mergeCell ref="I343:L343"/>
    <mergeCell ref="A347:B347"/>
    <mergeCell ref="I358:L358"/>
    <mergeCell ref="A360:A362"/>
    <mergeCell ref="I360:L360"/>
    <mergeCell ref="I361:L361"/>
    <mergeCell ref="I362:L362"/>
    <mergeCell ref="A366:B366"/>
    <mergeCell ref="A367:B367"/>
    <mergeCell ref="A368:B368"/>
    <mergeCell ref="A348:B348"/>
    <mergeCell ref="A349:B349"/>
    <mergeCell ref="A350:B350"/>
    <mergeCell ref="A351:B351"/>
    <mergeCell ref="A352:C352"/>
    <mergeCell ref="A353:B353"/>
    <mergeCell ref="A354:C354"/>
    <mergeCell ref="A355:C355"/>
    <mergeCell ref="A357:D357"/>
    <mergeCell ref="A359:B359"/>
    <mergeCell ref="I359:L359"/>
    <mergeCell ref="A369:B369"/>
    <mergeCell ref="A370:B370"/>
    <mergeCell ref="A371:C371"/>
    <mergeCell ref="A372:B372"/>
    <mergeCell ref="A373:C373"/>
    <mergeCell ref="A374:C374"/>
    <mergeCell ref="A376:D376"/>
    <mergeCell ref="A377:B377"/>
    <mergeCell ref="A358:B358"/>
    <mergeCell ref="J377:L377"/>
    <mergeCell ref="J379:L379"/>
    <mergeCell ref="J380:L380"/>
    <mergeCell ref="J381:L381"/>
    <mergeCell ref="J396:L396"/>
    <mergeCell ref="J398:L398"/>
    <mergeCell ref="J399:L399"/>
    <mergeCell ref="J400:L400"/>
    <mergeCell ref="J415:L415"/>
    <mergeCell ref="J397:L397"/>
    <mergeCell ref="A427:B427"/>
    <mergeCell ref="A428:C428"/>
    <mergeCell ref="A429:B429"/>
    <mergeCell ref="A430:C430"/>
    <mergeCell ref="A431:C431"/>
    <mergeCell ref="A433:D433"/>
    <mergeCell ref="A436:A438"/>
    <mergeCell ref="I436:L436"/>
    <mergeCell ref="I437:L437"/>
    <mergeCell ref="I438:L438"/>
    <mergeCell ref="A442:B442"/>
    <mergeCell ref="A443:B443"/>
    <mergeCell ref="A444:B444"/>
    <mergeCell ref="A445:B445"/>
    <mergeCell ref="A434:B434"/>
    <mergeCell ref="I434:L434"/>
    <mergeCell ref="A446:B446"/>
    <mergeCell ref="A447:C447"/>
    <mergeCell ref="A448:B448"/>
    <mergeCell ref="A449:C449"/>
    <mergeCell ref="A450:C450"/>
    <mergeCell ref="A452:D452"/>
    <mergeCell ref="A455:A457"/>
    <mergeCell ref="I455:L455"/>
    <mergeCell ref="I456:L456"/>
    <mergeCell ref="I457:L457"/>
    <mergeCell ref="A453:B453"/>
    <mergeCell ref="I453:L453"/>
    <mergeCell ref="A461:B461"/>
    <mergeCell ref="A462:B462"/>
    <mergeCell ref="A463:B463"/>
    <mergeCell ref="A464:B464"/>
    <mergeCell ref="A465:B465"/>
    <mergeCell ref="A466:C466"/>
    <mergeCell ref="A467:B467"/>
    <mergeCell ref="A468:C468"/>
    <mergeCell ref="A469:C469"/>
    <mergeCell ref="A471:D471"/>
    <mergeCell ref="A474:A476"/>
    <mergeCell ref="I474:L474"/>
    <mergeCell ref="I475:L475"/>
    <mergeCell ref="I476:L476"/>
    <mergeCell ref="A480:B480"/>
    <mergeCell ref="A481:B481"/>
    <mergeCell ref="A482:B482"/>
    <mergeCell ref="A483:B483"/>
    <mergeCell ref="A472:B472"/>
    <mergeCell ref="I472:L472"/>
    <mergeCell ref="A484:B484"/>
    <mergeCell ref="A485:C485"/>
    <mergeCell ref="A486:B486"/>
    <mergeCell ref="A487:C487"/>
    <mergeCell ref="A488:C488"/>
    <mergeCell ref="A490:D490"/>
    <mergeCell ref="A493:A495"/>
    <mergeCell ref="A491:B491"/>
    <mergeCell ref="I491:L491"/>
    <mergeCell ref="I493:L493"/>
    <mergeCell ref="I494:L494"/>
    <mergeCell ref="I495:L495"/>
    <mergeCell ref="A492:B492"/>
    <mergeCell ref="I492:L492"/>
    <mergeCell ref="A499:B499"/>
    <mergeCell ref="A500:B500"/>
    <mergeCell ref="A501:B501"/>
    <mergeCell ref="A502:B502"/>
    <mergeCell ref="A503:B503"/>
    <mergeCell ref="A504:C504"/>
    <mergeCell ref="A505:B505"/>
    <mergeCell ref="A506:C506"/>
    <mergeCell ref="A507:C507"/>
    <mergeCell ref="A509:D509"/>
    <mergeCell ref="A512:A514"/>
    <mergeCell ref="A518:B518"/>
    <mergeCell ref="A519:B519"/>
    <mergeCell ref="A520:B520"/>
    <mergeCell ref="A521:B521"/>
    <mergeCell ref="A510:B510"/>
    <mergeCell ref="I510:L510"/>
    <mergeCell ref="I512:L512"/>
    <mergeCell ref="I513:L513"/>
    <mergeCell ref="I514:L514"/>
    <mergeCell ref="A522:B522"/>
    <mergeCell ref="A523:C523"/>
    <mergeCell ref="A524:B524"/>
    <mergeCell ref="A525:C525"/>
    <mergeCell ref="A526:C526"/>
    <mergeCell ref="A528:D528"/>
    <mergeCell ref="A531:A533"/>
    <mergeCell ref="A529:B529"/>
    <mergeCell ref="I529:L529"/>
    <mergeCell ref="I531:L531"/>
    <mergeCell ref="I532:L532"/>
    <mergeCell ref="I533:L533"/>
    <mergeCell ref="A537:B537"/>
    <mergeCell ref="A538:B538"/>
    <mergeCell ref="A539:B539"/>
    <mergeCell ref="A540:B540"/>
    <mergeCell ref="A541:B541"/>
    <mergeCell ref="A542:C542"/>
    <mergeCell ref="A543:B543"/>
    <mergeCell ref="A544:C544"/>
    <mergeCell ref="A545:C545"/>
    <mergeCell ref="A547:D547"/>
    <mergeCell ref="A550:A552"/>
    <mergeCell ref="I550:L550"/>
    <mergeCell ref="I551:L551"/>
    <mergeCell ref="I552:L552"/>
    <mergeCell ref="A556:B556"/>
    <mergeCell ref="A557:B557"/>
    <mergeCell ref="A558:B558"/>
    <mergeCell ref="A559:B559"/>
    <mergeCell ref="A548:B548"/>
    <mergeCell ref="I548:L548"/>
    <mergeCell ref="A549:B549"/>
    <mergeCell ref="I549:L549"/>
    <mergeCell ref="A560:B560"/>
    <mergeCell ref="A561:C561"/>
    <mergeCell ref="A562:B562"/>
    <mergeCell ref="A563:C563"/>
    <mergeCell ref="A564:C564"/>
    <mergeCell ref="A566:D566"/>
    <mergeCell ref="A569:A571"/>
    <mergeCell ref="I569:L569"/>
    <mergeCell ref="I570:L570"/>
    <mergeCell ref="I571:L571"/>
    <mergeCell ref="A567:B567"/>
    <mergeCell ref="I567:L567"/>
    <mergeCell ref="A568:B568"/>
    <mergeCell ref="I568:L568"/>
    <mergeCell ref="A575:B575"/>
    <mergeCell ref="A576:B576"/>
    <mergeCell ref="A577:B577"/>
    <mergeCell ref="A578:B578"/>
    <mergeCell ref="A579:B579"/>
    <mergeCell ref="A580:C580"/>
    <mergeCell ref="A581:B581"/>
    <mergeCell ref="A582:C582"/>
    <mergeCell ref="A583:C583"/>
    <mergeCell ref="A594:B594"/>
    <mergeCell ref="A595:B595"/>
    <mergeCell ref="A596:B596"/>
    <mergeCell ref="A597:B597"/>
    <mergeCell ref="A598:B598"/>
    <mergeCell ref="A585:D585"/>
    <mergeCell ref="A588:A590"/>
    <mergeCell ref="I588:L588"/>
    <mergeCell ref="I589:L589"/>
    <mergeCell ref="I590:L590"/>
    <mergeCell ref="A586:B586"/>
    <mergeCell ref="I586:L586"/>
    <mergeCell ref="A587:B587"/>
    <mergeCell ref="I587:L587"/>
    <mergeCell ref="A599:C599"/>
    <mergeCell ref="A600:B600"/>
    <mergeCell ref="A601:C601"/>
    <mergeCell ref="A602:C602"/>
    <mergeCell ref="A604:D604"/>
    <mergeCell ref="A605:B605"/>
    <mergeCell ref="J605:L605"/>
    <mergeCell ref="A607:A609"/>
    <mergeCell ref="J607:L607"/>
    <mergeCell ref="J608:L608"/>
    <mergeCell ref="J609:L609"/>
    <mergeCell ref="A606:B606"/>
    <mergeCell ref="J606:L606"/>
    <mergeCell ref="A613:B613"/>
    <mergeCell ref="A614:B614"/>
    <mergeCell ref="A615:B615"/>
    <mergeCell ref="A616:B616"/>
    <mergeCell ref="A617:B617"/>
    <mergeCell ref="A618:C618"/>
    <mergeCell ref="A619:B619"/>
    <mergeCell ref="A620:C620"/>
    <mergeCell ref="A621:C621"/>
    <mergeCell ref="A623:D623"/>
    <mergeCell ref="A632:B632"/>
    <mergeCell ref="A633:B633"/>
    <mergeCell ref="A634:B634"/>
    <mergeCell ref="A635:B635"/>
    <mergeCell ref="A624:B624"/>
    <mergeCell ref="J624:L624"/>
    <mergeCell ref="A626:A628"/>
    <mergeCell ref="J626:L626"/>
    <mergeCell ref="J627:L627"/>
    <mergeCell ref="J628:L628"/>
    <mergeCell ref="A625:B625"/>
    <mergeCell ref="J625:L625"/>
    <mergeCell ref="A636:B636"/>
    <mergeCell ref="A637:C637"/>
    <mergeCell ref="A638:B638"/>
    <mergeCell ref="A639:C639"/>
    <mergeCell ref="A640:C640"/>
    <mergeCell ref="A642:D642"/>
    <mergeCell ref="A643:B643"/>
    <mergeCell ref="J643:L643"/>
    <mergeCell ref="A645:A647"/>
    <mergeCell ref="J645:L645"/>
    <mergeCell ref="J646:L646"/>
    <mergeCell ref="J647:L647"/>
    <mergeCell ref="A644:B644"/>
    <mergeCell ref="J644:L644"/>
  </mergeCells>
  <phoneticPr fontId="6" type="noConversion"/>
  <pageMargins left="0.19685039370078741" right="0.27559055118110237" top="0.23622047244094491" bottom="0.47244094488188981" header="0.19685039370078741" footer="0.15748031496062992"/>
  <pageSetup paperSize="9" scale="66" fitToHeight="0" orientation="landscape" r:id="rId1"/>
  <headerFooter alignWithMargins="0">
    <oddFooter>&amp;L* - Декоративные панели BYCQ140CW и BYCQ140CG поставляется под заказ. Для блоков с панелью BYCQ140CG используется пульт BRC1E51A.</oddFooter>
  </headerFooter>
  <rowBreaks count="11" manualBreakCount="11">
    <brk id="41" max="12" man="1"/>
    <brk id="79" max="12" man="1"/>
    <brk id="135" max="12" man="1"/>
    <brk id="192" max="12" man="1"/>
    <brk id="249" max="12" man="1"/>
    <brk id="306" max="12" man="1"/>
    <brk id="363" max="12" man="1"/>
    <brk id="420" max="12" man="1"/>
    <brk id="477" max="12" man="1"/>
    <brk id="534" max="12" man="1"/>
    <brk id="59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view="pageBreakPreview" zoomScale="85" zoomScaleNormal="75" zoomScaleSheetLayoutView="85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I198" sqref="I198"/>
    </sheetView>
  </sheetViews>
  <sheetFormatPr defaultRowHeight="12.75" x14ac:dyDescent="0.2"/>
  <cols>
    <col min="1" max="1" width="18.5703125" style="42" customWidth="1"/>
    <col min="2" max="2" width="29.85546875" style="42" bestFit="1" customWidth="1"/>
    <col min="3" max="3" width="18.28515625" style="42" bestFit="1" customWidth="1"/>
    <col min="4" max="4" width="13.85546875" style="73" bestFit="1" customWidth="1"/>
    <col min="5" max="7" width="14.7109375" style="73" customWidth="1"/>
    <col min="8" max="9" width="14.7109375" style="42" customWidth="1"/>
    <col min="10" max="10" width="15.42578125" style="42" customWidth="1"/>
    <col min="11" max="11" width="14.7109375" style="49" customWidth="1"/>
    <col min="12" max="20" width="14.7109375" style="42" customWidth="1"/>
    <col min="21" max="16384" width="9.140625" style="42"/>
  </cols>
  <sheetData>
    <row r="1" spans="1:12" ht="13.5" thickBot="1" x14ac:dyDescent="0.25">
      <c r="A1" s="715"/>
      <c r="B1" s="715"/>
      <c r="C1" s="715"/>
      <c r="D1" s="714"/>
      <c r="E1" s="1352" t="s">
        <v>900</v>
      </c>
      <c r="F1" s="1353"/>
      <c r="G1" s="1353"/>
      <c r="H1" s="1353"/>
      <c r="I1" s="1353"/>
      <c r="J1" s="1353"/>
      <c r="K1" s="1354"/>
    </row>
    <row r="2" spans="1:12" x14ac:dyDescent="0.2">
      <c r="A2" s="1361" t="s">
        <v>908</v>
      </c>
      <c r="B2" s="1362"/>
      <c r="C2" s="1362"/>
      <c r="D2" s="1363"/>
      <c r="E2" s="1456">
        <v>35</v>
      </c>
      <c r="F2" s="1458">
        <v>50</v>
      </c>
      <c r="G2" s="1458">
        <v>60</v>
      </c>
      <c r="H2" s="1357">
        <v>71</v>
      </c>
      <c r="I2" s="1357">
        <v>100</v>
      </c>
      <c r="J2" s="1357">
        <v>125</v>
      </c>
      <c r="K2" s="1460">
        <v>140</v>
      </c>
      <c r="L2" s="49"/>
    </row>
    <row r="3" spans="1:12" ht="13.5" thickBot="1" x14ac:dyDescent="0.25">
      <c r="A3" s="1364"/>
      <c r="B3" s="1365"/>
      <c r="C3" s="1365"/>
      <c r="D3" s="1366"/>
      <c r="E3" s="1457"/>
      <c r="F3" s="1459"/>
      <c r="G3" s="1459"/>
      <c r="H3" s="1358"/>
      <c r="I3" s="1358"/>
      <c r="J3" s="1358"/>
      <c r="K3" s="1461"/>
      <c r="L3" s="49"/>
    </row>
    <row r="4" spans="1:12" s="48" customFormat="1" ht="7.5" customHeight="1" x14ac:dyDescent="0.2">
      <c r="A4" s="715"/>
      <c r="B4" s="715"/>
      <c r="C4" s="715"/>
      <c r="D4" s="714"/>
      <c r="E4" s="714"/>
      <c r="F4" s="714"/>
      <c r="G4" s="714"/>
      <c r="K4" s="117"/>
    </row>
    <row r="5" spans="1:12" x14ac:dyDescent="0.2">
      <c r="A5" s="705"/>
      <c r="B5" s="705"/>
      <c r="C5" s="705"/>
      <c r="D5" s="706"/>
      <c r="E5" s="706"/>
      <c r="F5" s="706"/>
      <c r="G5" s="706"/>
      <c r="H5" s="705"/>
      <c r="I5" s="705"/>
      <c r="J5" s="705"/>
      <c r="K5" s="708"/>
    </row>
    <row r="6" spans="1:12" x14ac:dyDescent="0.2">
      <c r="A6" s="1454" t="s">
        <v>909</v>
      </c>
      <c r="B6" s="1454"/>
      <c r="C6" s="1454"/>
      <c r="D6" s="1454"/>
      <c r="E6" s="714"/>
      <c r="F6" s="714"/>
      <c r="G6" s="714"/>
      <c r="H6" s="715"/>
      <c r="I6" s="715"/>
      <c r="J6" s="715"/>
      <c r="K6" s="715"/>
    </row>
    <row r="7" spans="1:12" x14ac:dyDescent="0.2">
      <c r="A7" s="1454"/>
      <c r="B7" s="1454"/>
      <c r="C7" s="1454"/>
      <c r="D7" s="1454"/>
      <c r="E7" s="793"/>
      <c r="F7" s="793"/>
      <c r="G7" s="793"/>
      <c r="H7" s="793"/>
      <c r="I7" s="793"/>
      <c r="J7" s="715"/>
      <c r="K7" s="715"/>
    </row>
    <row r="8" spans="1:12" s="49" customFormat="1" x14ac:dyDescent="0.2">
      <c r="A8" s="708"/>
      <c r="B8" s="708"/>
      <c r="C8" s="708"/>
      <c r="D8" s="708"/>
      <c r="E8" s="708"/>
      <c r="F8" s="708"/>
      <c r="G8" s="708"/>
      <c r="H8" s="708"/>
      <c r="I8" s="708"/>
      <c r="J8" s="708"/>
      <c r="K8" s="708"/>
    </row>
    <row r="9" spans="1:12" s="49" customFormat="1" ht="13.5" thickBot="1" x14ac:dyDescent="0.25">
      <c r="A9" s="707" t="s">
        <v>951</v>
      </c>
      <c r="B9" s="707"/>
      <c r="C9" s="707"/>
      <c r="D9" s="707"/>
      <c r="E9" s="708"/>
      <c r="F9" s="708"/>
      <c r="G9" s="708"/>
      <c r="H9" s="708"/>
      <c r="I9" s="708"/>
      <c r="J9" s="708"/>
      <c r="K9" s="708"/>
    </row>
    <row r="10" spans="1:12" x14ac:dyDescent="0.2">
      <c r="A10" s="1277" t="s">
        <v>1033</v>
      </c>
      <c r="B10" s="1278"/>
      <c r="C10" s="50"/>
      <c r="D10" s="51"/>
      <c r="E10" s="52"/>
      <c r="F10" s="52"/>
      <c r="G10" s="52"/>
      <c r="H10" s="995" t="s">
        <v>1561</v>
      </c>
      <c r="I10" s="995" t="s">
        <v>1562</v>
      </c>
      <c r="J10" s="996" t="s">
        <v>1563</v>
      </c>
      <c r="K10" s="708"/>
    </row>
    <row r="11" spans="1:12" ht="13.5" thickBot="1" x14ac:dyDescent="0.25">
      <c r="A11" s="1279" t="s">
        <v>1034</v>
      </c>
      <c r="B11" s="1280"/>
      <c r="C11" s="54"/>
      <c r="D11" s="55"/>
      <c r="E11" s="56"/>
      <c r="F11" s="56"/>
      <c r="G11" s="56"/>
      <c r="H11" s="968" t="s">
        <v>658</v>
      </c>
      <c r="I11" s="56" t="s">
        <v>657</v>
      </c>
      <c r="J11" s="57" t="s">
        <v>297</v>
      </c>
      <c r="K11" s="708"/>
    </row>
    <row r="12" spans="1:12" ht="12.75" customHeight="1" x14ac:dyDescent="0.2">
      <c r="A12" s="1281" t="s">
        <v>689</v>
      </c>
      <c r="B12" s="1269"/>
      <c r="C12" s="74" t="s">
        <v>699</v>
      </c>
      <c r="D12" s="134" t="s">
        <v>691</v>
      </c>
      <c r="E12" s="103"/>
      <c r="F12" s="103"/>
      <c r="G12" s="103"/>
      <c r="H12" s="103">
        <v>7.1</v>
      </c>
      <c r="I12" s="103">
        <v>10</v>
      </c>
      <c r="J12" s="104">
        <v>12.2</v>
      </c>
      <c r="K12" s="708"/>
    </row>
    <row r="13" spans="1:12" ht="12.75" customHeight="1" x14ac:dyDescent="0.2">
      <c r="A13" s="1262" t="s">
        <v>700</v>
      </c>
      <c r="B13" s="1263"/>
      <c r="C13" s="67" t="s">
        <v>699</v>
      </c>
      <c r="D13" s="88" t="s">
        <v>691</v>
      </c>
      <c r="E13" s="105"/>
      <c r="F13" s="105"/>
      <c r="G13" s="105"/>
      <c r="H13" s="105">
        <v>8</v>
      </c>
      <c r="I13" s="105">
        <v>11.2</v>
      </c>
      <c r="J13" s="106">
        <v>14.6</v>
      </c>
      <c r="K13" s="708"/>
    </row>
    <row r="14" spans="1:12" x14ac:dyDescent="0.2">
      <c r="A14" s="1262" t="s">
        <v>702</v>
      </c>
      <c r="B14" s="1263"/>
      <c r="C14" s="1263"/>
      <c r="D14" s="88" t="s">
        <v>693</v>
      </c>
      <c r="E14" s="68"/>
      <c r="F14" s="68"/>
      <c r="G14" s="68"/>
      <c r="H14" s="68">
        <f>'Интерактивный прайс-лист'!$F$26*VLOOKUP(H10,last!$B$1:$C$1706,2,0)</f>
        <v>2839</v>
      </c>
      <c r="I14" s="68">
        <f>'Интерактивный прайс-лист'!$F$26*VLOOKUP(I10,last!$B$1:$C$1706,2,0)</f>
        <v>2934</v>
      </c>
      <c r="J14" s="69">
        <f>'Интерактивный прайс-лист'!$F$26*VLOOKUP(J10,last!$B$1:$C$1706,2,0)</f>
        <v>3031</v>
      </c>
      <c r="K14" s="708"/>
    </row>
    <row r="15" spans="1:12" x14ac:dyDescent="0.2">
      <c r="A15" s="1262" t="s">
        <v>703</v>
      </c>
      <c r="B15" s="1263"/>
      <c r="C15" s="1263"/>
      <c r="D15" s="88" t="s">
        <v>693</v>
      </c>
      <c r="E15" s="68"/>
      <c r="F15" s="68"/>
      <c r="G15" s="68"/>
      <c r="H15" s="68">
        <f>'Интерактивный прайс-лист'!$F$26*VLOOKUP(H11,last!$B$1:$C$3065,2,0)</f>
        <v>2445</v>
      </c>
      <c r="I15" s="68">
        <f>'Интерактивный прайс-лист'!$F$26*VLOOKUP(I11,last!$B$1:$C$3065,2,0)</f>
        <v>2838</v>
      </c>
      <c r="J15" s="69">
        <f>'Интерактивный прайс-лист'!$F$26*VLOOKUP(J11,last!$B$1:$C$3065,2,0)</f>
        <v>3131</v>
      </c>
      <c r="K15" s="708"/>
    </row>
    <row r="16" spans="1:12" ht="13.5" thickBot="1" x14ac:dyDescent="0.25">
      <c r="A16" s="1420" t="s">
        <v>715</v>
      </c>
      <c r="B16" s="1421"/>
      <c r="C16" s="1421"/>
      <c r="D16" s="135" t="s">
        <v>693</v>
      </c>
      <c r="E16" s="71"/>
      <c r="F16" s="71"/>
      <c r="G16" s="71"/>
      <c r="H16" s="71">
        <f>SUM(H14:H15)</f>
        <v>5284</v>
      </c>
      <c r="I16" s="71">
        <f>SUM(I14:I15)</f>
        <v>5772</v>
      </c>
      <c r="J16" s="72">
        <f>SUM(J14:J15)</f>
        <v>6162</v>
      </c>
      <c r="K16" s="708"/>
    </row>
    <row r="17" spans="1:11" x14ac:dyDescent="0.2">
      <c r="A17" s="799"/>
      <c r="B17" s="799"/>
      <c r="C17" s="799"/>
      <c r="D17" s="711"/>
      <c r="E17" s="711"/>
      <c r="F17" s="711"/>
      <c r="G17" s="711"/>
      <c r="H17" s="711"/>
      <c r="I17" s="711"/>
      <c r="J17" s="711"/>
      <c r="K17" s="708"/>
    </row>
    <row r="18" spans="1:11" ht="13.5" thickBot="1" x14ac:dyDescent="0.25">
      <c r="A18" s="1373" t="s">
        <v>1087</v>
      </c>
      <c r="B18" s="1373"/>
      <c r="C18" s="1373"/>
      <c r="D18" s="1373"/>
      <c r="E18" s="717"/>
      <c r="F18" s="717"/>
      <c r="G18" s="717"/>
      <c r="H18" s="717"/>
      <c r="I18" s="717"/>
      <c r="J18" s="717"/>
      <c r="K18" s="708"/>
    </row>
    <row r="19" spans="1:11" x14ac:dyDescent="0.2">
      <c r="A19" s="1447" t="s">
        <v>705</v>
      </c>
      <c r="B19" s="541" t="s">
        <v>706</v>
      </c>
      <c r="C19" s="161" t="s">
        <v>139</v>
      </c>
      <c r="D19" s="110" t="s">
        <v>693</v>
      </c>
      <c r="E19" s="689"/>
      <c r="F19" s="689"/>
      <c r="G19" s="795"/>
      <c r="H19" s="1386">
        <f>'Интерактивный прайс-лист'!$F$26*VLOOKUP($C19,last!$B$1:$C$1706,2,0)</f>
        <v>94</v>
      </c>
      <c r="I19" s="1386"/>
      <c r="J19" s="1291"/>
      <c r="K19" s="708"/>
    </row>
    <row r="20" spans="1:11" x14ac:dyDescent="0.2">
      <c r="A20" s="1271"/>
      <c r="B20" s="67" t="s">
        <v>706</v>
      </c>
      <c r="C20" s="139" t="s">
        <v>1524</v>
      </c>
      <c r="D20" s="63" t="s">
        <v>693</v>
      </c>
      <c r="E20" s="691"/>
      <c r="F20" s="691"/>
      <c r="G20" s="740"/>
      <c r="H20" s="1395">
        <f>'Интерактивный прайс-лист'!$F$26*VLOOKUP($C20,last!$B$1:$C$1706,2,0)</f>
        <v>267</v>
      </c>
      <c r="I20" s="1395"/>
      <c r="J20" s="1293"/>
      <c r="K20" s="708"/>
    </row>
    <row r="21" spans="1:11" ht="13.5" thickBot="1" x14ac:dyDescent="0.25">
      <c r="A21" s="1272"/>
      <c r="B21" s="671" t="s">
        <v>708</v>
      </c>
      <c r="C21" s="794" t="s">
        <v>148</v>
      </c>
      <c r="D21" s="427" t="s">
        <v>693</v>
      </c>
      <c r="E21" s="692"/>
      <c r="F21" s="692"/>
      <c r="G21" s="796"/>
      <c r="H21" s="1413">
        <f>'Интерактивный прайс-лист'!$F$26*VLOOKUP($C21,last!$B$1:$C$1706,2,0)</f>
        <v>364</v>
      </c>
      <c r="I21" s="1413"/>
      <c r="J21" s="1414"/>
      <c r="K21" s="708"/>
    </row>
    <row r="22" spans="1:11" x14ac:dyDescent="0.2">
      <c r="A22" s="705"/>
      <c r="B22" s="705"/>
      <c r="C22" s="705"/>
      <c r="D22" s="706"/>
      <c r="E22" s="706"/>
      <c r="F22" s="706"/>
      <c r="G22" s="706"/>
      <c r="H22" s="705"/>
      <c r="I22" s="705"/>
      <c r="J22" s="705"/>
      <c r="K22" s="708"/>
    </row>
    <row r="23" spans="1:11" x14ac:dyDescent="0.2">
      <c r="A23" s="705"/>
      <c r="B23" s="705"/>
      <c r="C23" s="705"/>
      <c r="D23" s="706"/>
      <c r="E23" s="706"/>
      <c r="F23" s="706"/>
      <c r="G23" s="706"/>
      <c r="H23" s="705"/>
      <c r="I23" s="705"/>
      <c r="J23" s="705"/>
      <c r="K23" s="708"/>
    </row>
    <row r="24" spans="1:11" s="49" customFormat="1" ht="13.5" thickBot="1" x14ac:dyDescent="0.25">
      <c r="A24" s="707" t="s">
        <v>951</v>
      </c>
      <c r="B24" s="707"/>
      <c r="C24" s="707"/>
      <c r="D24" s="707"/>
      <c r="E24" s="708"/>
      <c r="F24" s="708"/>
      <c r="G24" s="708"/>
      <c r="H24" s="708"/>
      <c r="I24" s="708"/>
      <c r="J24" s="708"/>
      <c r="K24" s="708"/>
    </row>
    <row r="25" spans="1:11" x14ac:dyDescent="0.2">
      <c r="A25" s="1409" t="s">
        <v>1033</v>
      </c>
      <c r="B25" s="1410"/>
      <c r="C25" s="726"/>
      <c r="D25" s="727"/>
      <c r="E25" s="778"/>
      <c r="F25" s="778"/>
      <c r="G25" s="778"/>
      <c r="H25" s="1185" t="s">
        <v>1561</v>
      </c>
      <c r="I25" s="1185" t="s">
        <v>1562</v>
      </c>
      <c r="J25" s="1186" t="s">
        <v>1563</v>
      </c>
      <c r="K25" s="708"/>
    </row>
    <row r="26" spans="1:11" ht="13.5" thickBot="1" x14ac:dyDescent="0.25">
      <c r="A26" s="1411" t="s">
        <v>1034</v>
      </c>
      <c r="B26" s="1412"/>
      <c r="C26" s="728"/>
      <c r="D26" s="729"/>
      <c r="E26" s="784"/>
      <c r="F26" s="784"/>
      <c r="G26" s="784"/>
      <c r="H26" s="1187" t="s">
        <v>660</v>
      </c>
      <c r="I26" s="1187" t="s">
        <v>659</v>
      </c>
      <c r="J26" s="1188" t="s">
        <v>302</v>
      </c>
      <c r="K26" s="708"/>
    </row>
    <row r="27" spans="1:11" ht="12.75" customHeight="1" x14ac:dyDescent="0.2">
      <c r="A27" s="1281" t="s">
        <v>689</v>
      </c>
      <c r="B27" s="1269"/>
      <c r="C27" s="74" t="s">
        <v>699</v>
      </c>
      <c r="D27" s="134" t="s">
        <v>691</v>
      </c>
      <c r="E27" s="103"/>
      <c r="F27" s="103"/>
      <c r="G27" s="103"/>
      <c r="H27" s="103">
        <v>7.1</v>
      </c>
      <c r="I27" s="103">
        <v>10</v>
      </c>
      <c r="J27" s="104">
        <v>12.2</v>
      </c>
      <c r="K27" s="708"/>
    </row>
    <row r="28" spans="1:11" ht="12.75" customHeight="1" x14ac:dyDescent="0.2">
      <c r="A28" s="1262" t="s">
        <v>700</v>
      </c>
      <c r="B28" s="1263"/>
      <c r="C28" s="67" t="s">
        <v>699</v>
      </c>
      <c r="D28" s="88" t="s">
        <v>691</v>
      </c>
      <c r="E28" s="105"/>
      <c r="F28" s="105"/>
      <c r="G28" s="105"/>
      <c r="H28" s="105" t="s">
        <v>701</v>
      </c>
      <c r="I28" s="105" t="s">
        <v>701</v>
      </c>
      <c r="J28" s="106" t="s">
        <v>701</v>
      </c>
      <c r="K28" s="708"/>
    </row>
    <row r="29" spans="1:11" x14ac:dyDescent="0.2">
      <c r="A29" s="1262" t="s">
        <v>702</v>
      </c>
      <c r="B29" s="1263"/>
      <c r="C29" s="1263"/>
      <c r="D29" s="88" t="s">
        <v>693</v>
      </c>
      <c r="E29" s="68"/>
      <c r="F29" s="68"/>
      <c r="G29" s="68"/>
      <c r="H29" s="68">
        <f>'Интерактивный прайс-лист'!$F$26*VLOOKUP(H25,last!$B$1:$C$1706,2,0)</f>
        <v>2839</v>
      </c>
      <c r="I29" s="68">
        <f>'Интерактивный прайс-лист'!$F$26*VLOOKUP(I25,last!$B$1:$C$1706,2,0)</f>
        <v>2934</v>
      </c>
      <c r="J29" s="69">
        <f>'Интерактивный прайс-лист'!$F$26*VLOOKUP(J25,last!$B$1:$C$1706,2,0)</f>
        <v>3031</v>
      </c>
      <c r="K29" s="708"/>
    </row>
    <row r="30" spans="1:11" x14ac:dyDescent="0.2">
      <c r="A30" s="1262" t="s">
        <v>703</v>
      </c>
      <c r="B30" s="1263"/>
      <c r="C30" s="1263"/>
      <c r="D30" s="88" t="s">
        <v>693</v>
      </c>
      <c r="E30" s="68"/>
      <c r="F30" s="68"/>
      <c r="G30" s="68"/>
      <c r="H30" s="68">
        <f>'Интерактивный прайс-лист'!$F$26*VLOOKUP(H26,last!$B$1:$C$3065,2,0)</f>
        <v>2154</v>
      </c>
      <c r="I30" s="68">
        <f>'Интерактивный прайс-лист'!$F$26*VLOOKUP(I26,last!$B$1:$C$3065,2,0)</f>
        <v>2543</v>
      </c>
      <c r="J30" s="69">
        <f>'Интерактивный прайс-лист'!$F$26*VLOOKUP(J26,last!$B$1:$C$3065,2,0)</f>
        <v>2837</v>
      </c>
      <c r="K30" s="708"/>
    </row>
    <row r="31" spans="1:11" ht="13.5" thickBot="1" x14ac:dyDescent="0.25">
      <c r="A31" s="1420" t="s">
        <v>715</v>
      </c>
      <c r="B31" s="1421"/>
      <c r="C31" s="1421"/>
      <c r="D31" s="135" t="s">
        <v>693</v>
      </c>
      <c r="E31" s="71"/>
      <c r="F31" s="71"/>
      <c r="G31" s="71"/>
      <c r="H31" s="71">
        <f>SUM(H29:H30)</f>
        <v>4993</v>
      </c>
      <c r="I31" s="71">
        <f>SUM(I29:I30)</f>
        <v>5477</v>
      </c>
      <c r="J31" s="72">
        <f>SUM(J29:J30)</f>
        <v>5868</v>
      </c>
      <c r="K31" s="708"/>
    </row>
    <row r="32" spans="1:11" ht="13.5" thickBot="1" x14ac:dyDescent="0.25">
      <c r="A32" s="799"/>
      <c r="B32" s="799"/>
      <c r="C32" s="799"/>
      <c r="D32" s="711"/>
      <c r="E32" s="706"/>
      <c r="F32" s="706"/>
      <c r="G32" s="706"/>
      <c r="H32" s="706"/>
      <c r="I32" s="705"/>
      <c r="J32" s="705"/>
      <c r="K32" s="708"/>
    </row>
    <row r="33" spans="1:11" ht="13.5" thickBot="1" x14ac:dyDescent="0.25">
      <c r="A33" s="1448" t="s">
        <v>1087</v>
      </c>
      <c r="B33" s="1449"/>
      <c r="C33" s="1449"/>
      <c r="D33" s="1450"/>
      <c r="E33" s="136"/>
      <c r="F33" s="136"/>
      <c r="G33" s="136"/>
      <c r="H33" s="136"/>
      <c r="I33" s="136"/>
      <c r="J33" s="137"/>
      <c r="K33" s="708"/>
    </row>
    <row r="34" spans="1:11" x14ac:dyDescent="0.2">
      <c r="A34" s="1281" t="s">
        <v>705</v>
      </c>
      <c r="B34" s="74" t="s">
        <v>706</v>
      </c>
      <c r="C34" s="138" t="s">
        <v>139</v>
      </c>
      <c r="D34" s="134" t="s">
        <v>693</v>
      </c>
      <c r="E34" s="689"/>
      <c r="F34" s="689"/>
      <c r="G34" s="795"/>
      <c r="H34" s="1386">
        <f>'Интерактивный прайс-лист'!$F$26*VLOOKUP($C34,last!$B$1:$C$1706,2,0)</f>
        <v>94</v>
      </c>
      <c r="I34" s="1386"/>
      <c r="J34" s="1291"/>
      <c r="K34" s="708"/>
    </row>
    <row r="35" spans="1:11" x14ac:dyDescent="0.2">
      <c r="A35" s="1271"/>
      <c r="B35" s="67" t="s">
        <v>706</v>
      </c>
      <c r="C35" s="139" t="s">
        <v>1524</v>
      </c>
      <c r="D35" s="88" t="s">
        <v>693</v>
      </c>
      <c r="E35" s="691"/>
      <c r="F35" s="691"/>
      <c r="G35" s="740"/>
      <c r="H35" s="1395">
        <f>'Интерактивный прайс-лист'!$F$26*VLOOKUP($C35,last!$B$1:$C$1706,2,0)</f>
        <v>267</v>
      </c>
      <c r="I35" s="1395"/>
      <c r="J35" s="1293"/>
      <c r="K35" s="708"/>
    </row>
    <row r="36" spans="1:11" ht="13.5" thickBot="1" x14ac:dyDescent="0.25">
      <c r="A36" s="1370"/>
      <c r="B36" s="314" t="s">
        <v>709</v>
      </c>
      <c r="C36" s="114" t="s">
        <v>149</v>
      </c>
      <c r="D36" s="115" t="s">
        <v>693</v>
      </c>
      <c r="E36" s="692"/>
      <c r="F36" s="692"/>
      <c r="G36" s="796"/>
      <c r="H36" s="1413">
        <f>'Интерактивный прайс-лист'!$F$26*VLOOKUP($C36,last!$B$1:$C$1706,2,0)</f>
        <v>364</v>
      </c>
      <c r="I36" s="1413"/>
      <c r="J36" s="1414"/>
      <c r="K36" s="708"/>
    </row>
    <row r="37" spans="1:11" x14ac:dyDescent="0.2">
      <c r="A37" s="705"/>
      <c r="B37" s="705"/>
      <c r="C37" s="705"/>
      <c r="D37" s="706"/>
      <c r="E37" s="706"/>
      <c r="F37" s="706"/>
      <c r="G37" s="706"/>
      <c r="H37" s="705"/>
      <c r="I37" s="705"/>
      <c r="J37" s="705"/>
      <c r="K37" s="708"/>
    </row>
    <row r="38" spans="1:11" x14ac:dyDescent="0.2">
      <c r="A38" s="705"/>
      <c r="B38" s="705"/>
      <c r="C38" s="705"/>
      <c r="D38" s="706"/>
      <c r="E38" s="706"/>
      <c r="F38" s="706"/>
      <c r="G38" s="706"/>
      <c r="H38" s="705"/>
      <c r="I38" s="705"/>
      <c r="J38" s="705"/>
      <c r="K38" s="708"/>
    </row>
    <row r="39" spans="1:11" ht="13.5" thickBot="1" x14ac:dyDescent="0.25">
      <c r="A39" s="707" t="s">
        <v>951</v>
      </c>
      <c r="B39" s="707"/>
      <c r="C39" s="707"/>
      <c r="D39" s="707" t="s">
        <v>950</v>
      </c>
      <c r="E39" s="708"/>
      <c r="F39" s="708"/>
      <c r="G39" s="708"/>
      <c r="H39" s="708"/>
      <c r="I39" s="708"/>
      <c r="J39" s="708"/>
      <c r="K39" s="708"/>
    </row>
    <row r="40" spans="1:11" x14ac:dyDescent="0.2">
      <c r="A40" s="1277" t="s">
        <v>1033</v>
      </c>
      <c r="B40" s="1278"/>
      <c r="C40" s="50"/>
      <c r="D40" s="51"/>
      <c r="E40" s="52"/>
      <c r="F40" s="52"/>
      <c r="G40" s="52"/>
      <c r="H40" s="995" t="s">
        <v>1561</v>
      </c>
      <c r="I40" s="995" t="s">
        <v>1562</v>
      </c>
      <c r="J40" s="996" t="s">
        <v>1563</v>
      </c>
      <c r="K40" s="708"/>
    </row>
    <row r="41" spans="1:11" ht="13.5" thickBot="1" x14ac:dyDescent="0.25">
      <c r="A41" s="1279" t="s">
        <v>1034</v>
      </c>
      <c r="B41" s="1280"/>
      <c r="C41" s="54"/>
      <c r="D41" s="55"/>
      <c r="E41" s="56"/>
      <c r="F41" s="56"/>
      <c r="G41" s="56"/>
      <c r="H41" s="968" t="s">
        <v>1517</v>
      </c>
      <c r="I41" s="968" t="s">
        <v>1518</v>
      </c>
      <c r="J41" s="422" t="s">
        <v>1532</v>
      </c>
      <c r="K41" s="708"/>
    </row>
    <row r="42" spans="1:11" x14ac:dyDescent="0.2">
      <c r="A42" s="1281" t="s">
        <v>689</v>
      </c>
      <c r="B42" s="1269"/>
      <c r="C42" s="74" t="s">
        <v>699</v>
      </c>
      <c r="D42" s="148" t="s">
        <v>691</v>
      </c>
      <c r="E42" s="103"/>
      <c r="F42" s="103"/>
      <c r="G42" s="103"/>
      <c r="H42" s="103">
        <v>7.1</v>
      </c>
      <c r="I42" s="103">
        <v>10</v>
      </c>
      <c r="J42" s="104">
        <v>12.5</v>
      </c>
      <c r="K42" s="708"/>
    </row>
    <row r="43" spans="1:11" x14ac:dyDescent="0.2">
      <c r="A43" s="1262" t="s">
        <v>700</v>
      </c>
      <c r="B43" s="1263"/>
      <c r="C43" s="67" t="s">
        <v>699</v>
      </c>
      <c r="D43" s="149" t="s">
        <v>691</v>
      </c>
      <c r="E43" s="105"/>
      <c r="F43" s="105"/>
      <c r="G43" s="105"/>
      <c r="H43" s="105">
        <v>8</v>
      </c>
      <c r="I43" s="105">
        <v>11.2</v>
      </c>
      <c r="J43" s="106">
        <v>14</v>
      </c>
      <c r="K43" s="708"/>
    </row>
    <row r="44" spans="1:11" x14ac:dyDescent="0.2">
      <c r="A44" s="1262" t="s">
        <v>702</v>
      </c>
      <c r="B44" s="1263"/>
      <c r="C44" s="1263"/>
      <c r="D44" s="149" t="s">
        <v>693</v>
      </c>
      <c r="E44" s="68"/>
      <c r="F44" s="68"/>
      <c r="G44" s="68"/>
      <c r="H44" s="75">
        <f>'Интерактивный прайс-лист'!$F$26*VLOOKUP(H40,last!$B$1:$C$1706,2,0)</f>
        <v>2839</v>
      </c>
      <c r="I44" s="75">
        <f>'Интерактивный прайс-лист'!$F$26*VLOOKUP(I40,last!$B$1:$C$1706,2,0)</f>
        <v>2934</v>
      </c>
      <c r="J44" s="76">
        <f>'Интерактивный прайс-лист'!$F$26*VLOOKUP(J40,last!$B$1:$C$1706,2,0)</f>
        <v>3031</v>
      </c>
      <c r="K44" s="708"/>
    </row>
    <row r="45" spans="1:11" x14ac:dyDescent="0.2">
      <c r="A45" s="1262" t="s">
        <v>703</v>
      </c>
      <c r="B45" s="1263"/>
      <c r="C45" s="1263"/>
      <c r="D45" s="149" t="s">
        <v>693</v>
      </c>
      <c r="E45" s="68"/>
      <c r="F45" s="68"/>
      <c r="G45" s="68"/>
      <c r="H45" s="75">
        <f>'Интерактивный прайс-лист'!$F$26*VLOOKUP(H41,last!$B$1:$C$2090,2,0)</f>
        <v>3891</v>
      </c>
      <c r="I45" s="75">
        <f>'Интерактивный прайс-лист'!$F$26*VLOOKUP(I41,last!$B$1:$C$2090,2,0)</f>
        <v>4443</v>
      </c>
      <c r="J45" s="76">
        <f>'Интерактивный прайс-лист'!$F$26*VLOOKUP(J41,last!$B$1:$C$2090,2,0)</f>
        <v>5001</v>
      </c>
      <c r="K45" s="708"/>
    </row>
    <row r="46" spans="1:11" ht="13.5" thickBot="1" x14ac:dyDescent="0.25">
      <c r="A46" s="1370" t="s">
        <v>715</v>
      </c>
      <c r="B46" s="1371"/>
      <c r="C46" s="1371"/>
      <c r="D46" s="135" t="s">
        <v>693</v>
      </c>
      <c r="E46" s="71"/>
      <c r="F46" s="71"/>
      <c r="G46" s="71"/>
      <c r="H46" s="77">
        <f>SUM(H44:H45)</f>
        <v>6730</v>
      </c>
      <c r="I46" s="77">
        <f>SUM(I44:I45)</f>
        <v>7377</v>
      </c>
      <c r="J46" s="78">
        <f>SUM(J44:J45)</f>
        <v>8032</v>
      </c>
      <c r="K46" s="708"/>
    </row>
    <row r="47" spans="1:11" x14ac:dyDescent="0.2">
      <c r="A47" s="705"/>
      <c r="B47" s="705"/>
      <c r="C47" s="705"/>
      <c r="D47" s="706"/>
      <c r="E47" s="711"/>
      <c r="F47" s="711"/>
      <c r="G47" s="711"/>
      <c r="H47" s="705"/>
      <c r="I47" s="705"/>
      <c r="J47" s="705"/>
      <c r="K47" s="708"/>
    </row>
    <row r="48" spans="1:11" ht="13.5" thickBot="1" x14ac:dyDescent="0.25">
      <c r="A48" s="1373" t="s">
        <v>1087</v>
      </c>
      <c r="B48" s="1373"/>
      <c r="C48" s="1373"/>
      <c r="D48" s="1373"/>
      <c r="E48" s="717"/>
      <c r="F48" s="717"/>
      <c r="G48" s="717"/>
      <c r="H48" s="717"/>
      <c r="I48" s="717"/>
      <c r="J48" s="717"/>
      <c r="K48" s="708"/>
    </row>
    <row r="49" spans="1:11" x14ac:dyDescent="0.2">
      <c r="A49" s="1447" t="s">
        <v>705</v>
      </c>
      <c r="B49" s="541" t="s">
        <v>706</v>
      </c>
      <c r="C49" s="161" t="s">
        <v>139</v>
      </c>
      <c r="D49" s="162" t="s">
        <v>693</v>
      </c>
      <c r="E49" s="689"/>
      <c r="F49" s="689"/>
      <c r="G49" s="795"/>
      <c r="H49" s="1290">
        <f>'Интерактивный прайс-лист'!$F$26*VLOOKUP($C49,last!$B$1:$C$1706,2,0)</f>
        <v>94</v>
      </c>
      <c r="I49" s="1386"/>
      <c r="J49" s="1291"/>
      <c r="K49" s="708"/>
    </row>
    <row r="50" spans="1:11" x14ac:dyDescent="0.2">
      <c r="A50" s="1271"/>
      <c r="B50" s="457" t="s">
        <v>706</v>
      </c>
      <c r="C50" s="458" t="s">
        <v>1524</v>
      </c>
      <c r="D50" s="460" t="s">
        <v>693</v>
      </c>
      <c r="E50" s="691"/>
      <c r="F50" s="691"/>
      <c r="G50" s="740"/>
      <c r="H50" s="1292">
        <f>'Интерактивный прайс-лист'!$F$26*VLOOKUP($C50,last!$B$1:$C$1706,2,0)</f>
        <v>267</v>
      </c>
      <c r="I50" s="1395"/>
      <c r="J50" s="1293"/>
      <c r="K50" s="708"/>
    </row>
    <row r="51" spans="1:11" ht="13.5" thickBot="1" x14ac:dyDescent="0.25">
      <c r="A51" s="1370"/>
      <c r="B51" s="113" t="s">
        <v>708</v>
      </c>
      <c r="C51" s="82" t="s">
        <v>148</v>
      </c>
      <c r="D51" s="135" t="s">
        <v>693</v>
      </c>
      <c r="E51" s="692"/>
      <c r="F51" s="692"/>
      <c r="G51" s="796"/>
      <c r="H51" s="1426">
        <f>'Интерактивный прайс-лист'!$F$26*VLOOKUP($C51,last!$B$1:$C$1706,2,0)</f>
        <v>364</v>
      </c>
      <c r="I51" s="1413"/>
      <c r="J51" s="1414"/>
      <c r="K51" s="708"/>
    </row>
    <row r="52" spans="1:11" x14ac:dyDescent="0.2">
      <c r="A52" s="713"/>
      <c r="B52" s="705"/>
      <c r="C52" s="705"/>
      <c r="D52" s="706"/>
      <c r="E52" s="706"/>
      <c r="F52" s="706"/>
      <c r="G52" s="706"/>
      <c r="H52" s="705"/>
      <c r="I52" s="705"/>
      <c r="J52" s="705"/>
      <c r="K52" s="708"/>
    </row>
    <row r="53" spans="1:11" x14ac:dyDescent="0.2">
      <c r="A53" s="713"/>
      <c r="B53" s="705"/>
      <c r="C53" s="705"/>
      <c r="D53" s="706"/>
      <c r="E53" s="706"/>
      <c r="F53" s="706"/>
      <c r="G53" s="706"/>
      <c r="H53" s="705"/>
      <c r="I53" s="705"/>
      <c r="J53" s="705"/>
      <c r="K53" s="708"/>
    </row>
    <row r="54" spans="1:11" ht="13.5" thickBot="1" x14ac:dyDescent="0.25">
      <c r="A54" s="707" t="s">
        <v>951</v>
      </c>
      <c r="B54" s="707"/>
      <c r="C54" s="707"/>
      <c r="D54" s="707" t="s">
        <v>950</v>
      </c>
      <c r="E54" s="708"/>
      <c r="F54" s="708"/>
      <c r="G54" s="708"/>
      <c r="H54" s="708"/>
      <c r="I54" s="708"/>
      <c r="J54" s="708"/>
      <c r="K54" s="708"/>
    </row>
    <row r="55" spans="1:11" x14ac:dyDescent="0.2">
      <c r="A55" s="1277" t="s">
        <v>1033</v>
      </c>
      <c r="B55" s="1278"/>
      <c r="C55" s="50"/>
      <c r="D55" s="51"/>
      <c r="E55" s="52"/>
      <c r="F55" s="52"/>
      <c r="G55" s="52"/>
      <c r="H55" s="995" t="s">
        <v>1561</v>
      </c>
      <c r="I55" s="995" t="s">
        <v>1562</v>
      </c>
      <c r="J55" s="996" t="s">
        <v>1563</v>
      </c>
      <c r="K55" s="708"/>
    </row>
    <row r="56" spans="1:11" ht="13.5" thickBot="1" x14ac:dyDescent="0.25">
      <c r="A56" s="1279" t="s">
        <v>1034</v>
      </c>
      <c r="B56" s="1280"/>
      <c r="C56" s="54"/>
      <c r="D56" s="55"/>
      <c r="E56" s="56"/>
      <c r="F56" s="56"/>
      <c r="G56" s="56"/>
      <c r="H56" s="968" t="s">
        <v>1520</v>
      </c>
      <c r="I56" s="968" t="s">
        <v>1519</v>
      </c>
      <c r="J56" s="422" t="s">
        <v>1534</v>
      </c>
      <c r="K56" s="708"/>
    </row>
    <row r="57" spans="1:11" x14ac:dyDescent="0.2">
      <c r="A57" s="124" t="s">
        <v>689</v>
      </c>
      <c r="B57" s="74"/>
      <c r="C57" s="74" t="s">
        <v>699</v>
      </c>
      <c r="D57" s="134" t="s">
        <v>691</v>
      </c>
      <c r="E57" s="103"/>
      <c r="F57" s="103"/>
      <c r="G57" s="103"/>
      <c r="H57" s="103">
        <v>7.1</v>
      </c>
      <c r="I57" s="103">
        <v>10</v>
      </c>
      <c r="J57" s="104">
        <v>12.5</v>
      </c>
      <c r="K57" s="708"/>
    </row>
    <row r="58" spans="1:11" x14ac:dyDescent="0.2">
      <c r="A58" s="66" t="s">
        <v>700</v>
      </c>
      <c r="B58" s="67"/>
      <c r="C58" s="67" t="s">
        <v>699</v>
      </c>
      <c r="D58" s="88" t="s">
        <v>691</v>
      </c>
      <c r="E58" s="105"/>
      <c r="F58" s="105"/>
      <c r="G58" s="105"/>
      <c r="H58" s="105">
        <v>8</v>
      </c>
      <c r="I58" s="105">
        <v>11.2</v>
      </c>
      <c r="J58" s="106">
        <v>14</v>
      </c>
      <c r="K58" s="708"/>
    </row>
    <row r="59" spans="1:11" x14ac:dyDescent="0.2">
      <c r="A59" s="66" t="s">
        <v>702</v>
      </c>
      <c r="B59" s="67"/>
      <c r="C59" s="67"/>
      <c r="D59" s="88" t="s">
        <v>693</v>
      </c>
      <c r="E59" s="68"/>
      <c r="F59" s="68"/>
      <c r="G59" s="68"/>
      <c r="H59" s="957">
        <f>'Интерактивный прайс-лист'!$F$26*VLOOKUP(H55,last!$B$1:$C$1706,2,0)</f>
        <v>2839</v>
      </c>
      <c r="I59" s="68">
        <f>'Интерактивный прайс-лист'!$F$26*VLOOKUP(I55,last!$B$1:$C$1706,2,0)</f>
        <v>2934</v>
      </c>
      <c r="J59" s="69">
        <f>'Интерактивный прайс-лист'!$F$26*VLOOKUP(J55,last!$B$1:$C$1706,2,0)</f>
        <v>3031</v>
      </c>
      <c r="K59" s="708"/>
    </row>
    <row r="60" spans="1:11" x14ac:dyDescent="0.2">
      <c r="A60" s="66" t="s">
        <v>703</v>
      </c>
      <c r="B60" s="67"/>
      <c r="C60" s="67"/>
      <c r="D60" s="88" t="s">
        <v>693</v>
      </c>
      <c r="E60" s="68"/>
      <c r="F60" s="68"/>
      <c r="G60" s="68"/>
      <c r="H60" s="957">
        <f>'Интерактивный прайс-лист'!$F$26*VLOOKUP(H56,last!$B$1:$C$2090,2,0)</f>
        <v>3891</v>
      </c>
      <c r="I60" s="68">
        <f>'Интерактивный прайс-лист'!$F$26*VLOOKUP(I56,last!$B$1:$C$2090,2,0)</f>
        <v>4443</v>
      </c>
      <c r="J60" s="69">
        <f>'Интерактивный прайс-лист'!$F$26*VLOOKUP(J56,last!$B$1:$C$2090,2,0)</f>
        <v>5001</v>
      </c>
      <c r="K60" s="708"/>
    </row>
    <row r="61" spans="1:11" ht="13.5" thickBot="1" x14ac:dyDescent="0.25">
      <c r="A61" s="451" t="s">
        <v>715</v>
      </c>
      <c r="B61" s="452"/>
      <c r="C61" s="452"/>
      <c r="D61" s="135" t="s">
        <v>693</v>
      </c>
      <c r="E61" s="71"/>
      <c r="F61" s="71"/>
      <c r="G61" s="71"/>
      <c r="H61" s="962">
        <f>SUM(H59:H60)</f>
        <v>6730</v>
      </c>
      <c r="I61" s="71">
        <f>SUM(I59:I60)</f>
        <v>7377</v>
      </c>
      <c r="J61" s="72">
        <f>SUM(J59:J60)</f>
        <v>8032</v>
      </c>
      <c r="K61" s="708"/>
    </row>
    <row r="62" spans="1:11" x14ac:dyDescent="0.2">
      <c r="A62" s="705"/>
      <c r="B62" s="705"/>
      <c r="C62" s="705"/>
      <c r="D62" s="706"/>
      <c r="E62" s="711"/>
      <c r="F62" s="711"/>
      <c r="G62" s="711"/>
      <c r="H62" s="705"/>
      <c r="I62" s="705"/>
      <c r="J62" s="705"/>
      <c r="K62" s="708"/>
    </row>
    <row r="63" spans="1:11" ht="13.5" thickBot="1" x14ac:dyDescent="0.25">
      <c r="A63" s="1455" t="s">
        <v>1087</v>
      </c>
      <c r="B63" s="1455"/>
      <c r="C63" s="1455"/>
      <c r="D63" s="1455"/>
      <c r="E63" s="871"/>
      <c r="F63" s="871"/>
      <c r="G63" s="871"/>
      <c r="H63" s="871"/>
      <c r="I63" s="871"/>
      <c r="J63" s="871"/>
      <c r="K63" s="708"/>
    </row>
    <row r="64" spans="1:11" x14ac:dyDescent="0.2">
      <c r="A64" s="1447" t="s">
        <v>705</v>
      </c>
      <c r="B64" s="541" t="s">
        <v>706</v>
      </c>
      <c r="C64" s="161" t="s">
        <v>139</v>
      </c>
      <c r="D64" s="456" t="s">
        <v>693</v>
      </c>
      <c r="E64" s="689"/>
      <c r="F64" s="689"/>
      <c r="G64" s="689"/>
      <c r="H64" s="1290">
        <f>'Интерактивный прайс-лист'!$F$26*VLOOKUP($C64,last!$B$1:$C$1706,2,0)</f>
        <v>94</v>
      </c>
      <c r="I64" s="1386"/>
      <c r="J64" s="1291"/>
      <c r="K64" s="708"/>
    </row>
    <row r="65" spans="1:11" x14ac:dyDescent="0.2">
      <c r="A65" s="1271"/>
      <c r="B65" s="457" t="s">
        <v>706</v>
      </c>
      <c r="C65" s="458" t="s">
        <v>1524</v>
      </c>
      <c r="D65" s="460" t="s">
        <v>693</v>
      </c>
      <c r="E65" s="691"/>
      <c r="F65" s="691"/>
      <c r="G65" s="691"/>
      <c r="H65" s="1292">
        <f>'Интерактивный прайс-лист'!$F$26*VLOOKUP($C65,last!$B$1:$C$1706,2,0)</f>
        <v>267</v>
      </c>
      <c r="I65" s="1395"/>
      <c r="J65" s="1293"/>
      <c r="K65" s="708"/>
    </row>
    <row r="66" spans="1:11" ht="13.5" thickBot="1" x14ac:dyDescent="0.25">
      <c r="A66" s="1370"/>
      <c r="B66" s="113" t="s">
        <v>708</v>
      </c>
      <c r="C66" s="82" t="s">
        <v>148</v>
      </c>
      <c r="D66" s="115" t="s">
        <v>693</v>
      </c>
      <c r="E66" s="692"/>
      <c r="F66" s="692"/>
      <c r="G66" s="692"/>
      <c r="H66" s="1426">
        <f>'Интерактивный прайс-лист'!$F$26*VLOOKUP($C66,last!$B$1:$C$1706,2,0)</f>
        <v>364</v>
      </c>
      <c r="I66" s="1413"/>
      <c r="J66" s="1414"/>
      <c r="K66" s="708"/>
    </row>
    <row r="67" spans="1:11" x14ac:dyDescent="0.2">
      <c r="A67" s="705"/>
      <c r="B67" s="705"/>
      <c r="C67" s="705"/>
      <c r="D67" s="706"/>
      <c r="E67" s="706"/>
      <c r="F67" s="706"/>
      <c r="G67" s="703"/>
      <c r="H67" s="703"/>
      <c r="I67" s="703"/>
      <c r="J67" s="705"/>
      <c r="K67" s="708"/>
    </row>
    <row r="68" spans="1:11" x14ac:dyDescent="0.2">
      <c r="A68" s="705"/>
      <c r="B68" s="705"/>
      <c r="C68" s="705"/>
      <c r="D68" s="706"/>
      <c r="E68" s="706"/>
      <c r="F68" s="706"/>
      <c r="G68" s="703"/>
      <c r="H68" s="703"/>
      <c r="I68" s="703"/>
      <c r="J68" s="705"/>
      <c r="K68" s="708"/>
    </row>
    <row r="69" spans="1:11" x14ac:dyDescent="0.2">
      <c r="A69" s="705"/>
      <c r="B69" s="705"/>
      <c r="C69" s="705"/>
      <c r="D69" s="706"/>
      <c r="E69" s="706"/>
      <c r="F69" s="706"/>
      <c r="G69" s="703"/>
      <c r="H69" s="703"/>
      <c r="I69" s="703"/>
      <c r="J69" s="705"/>
      <c r="K69" s="708"/>
    </row>
    <row r="70" spans="1:11" x14ac:dyDescent="0.2">
      <c r="A70" s="705"/>
      <c r="B70" s="705"/>
      <c r="C70" s="705"/>
      <c r="D70" s="706"/>
      <c r="E70" s="706"/>
      <c r="F70" s="706"/>
      <c r="G70" s="706"/>
      <c r="H70" s="705"/>
      <c r="I70" s="705"/>
      <c r="J70" s="705"/>
      <c r="K70" s="708"/>
    </row>
    <row r="71" spans="1:11" x14ac:dyDescent="0.2">
      <c r="A71" s="1454" t="s">
        <v>910</v>
      </c>
      <c r="B71" s="1454"/>
      <c r="C71" s="1454"/>
      <c r="D71" s="1454"/>
      <c r="E71" s="714"/>
      <c r="F71" s="714"/>
      <c r="G71" s="714"/>
      <c r="H71" s="715"/>
      <c r="I71" s="715"/>
      <c r="J71" s="715"/>
      <c r="K71" s="715"/>
    </row>
    <row r="72" spans="1:11" x14ac:dyDescent="0.2">
      <c r="A72" s="1454"/>
      <c r="B72" s="1454"/>
      <c r="C72" s="1454"/>
      <c r="D72" s="1454"/>
      <c r="E72" s="714"/>
      <c r="F72" s="714"/>
      <c r="G72" s="714"/>
      <c r="H72" s="715"/>
      <c r="I72" s="715"/>
      <c r="J72" s="715"/>
      <c r="K72" s="715"/>
    </row>
    <row r="73" spans="1:11" s="49" customFormat="1" x14ac:dyDescent="0.2">
      <c r="A73" s="708"/>
      <c r="B73" s="708"/>
      <c r="C73" s="708"/>
      <c r="D73" s="708"/>
      <c r="E73" s="708"/>
      <c r="F73" s="708"/>
      <c r="G73" s="708"/>
      <c r="H73" s="708"/>
      <c r="I73" s="708"/>
      <c r="J73" s="708"/>
      <c r="K73" s="708"/>
    </row>
    <row r="74" spans="1:11" ht="13.5" thickBot="1" x14ac:dyDescent="0.25">
      <c r="A74" s="707" t="s">
        <v>951</v>
      </c>
      <c r="B74" s="707"/>
      <c r="C74" s="707"/>
      <c r="D74" s="707" t="s">
        <v>950</v>
      </c>
      <c r="E74" s="708"/>
      <c r="F74" s="708"/>
      <c r="G74" s="708"/>
      <c r="H74" s="708"/>
      <c r="I74" s="708"/>
      <c r="J74" s="708"/>
      <c r="K74" s="708"/>
    </row>
    <row r="75" spans="1:11" x14ac:dyDescent="0.2">
      <c r="A75" s="1277" t="s">
        <v>1033</v>
      </c>
      <c r="B75" s="1278"/>
      <c r="C75" s="50"/>
      <c r="D75" s="51"/>
      <c r="E75" s="625" t="s">
        <v>1564</v>
      </c>
      <c r="F75" s="995" t="s">
        <v>1565</v>
      </c>
      <c r="G75" s="996" t="s">
        <v>1566</v>
      </c>
      <c r="H75" s="705"/>
      <c r="I75" s="705"/>
      <c r="J75" s="705"/>
      <c r="K75" s="708"/>
    </row>
    <row r="76" spans="1:11" ht="13.5" thickBot="1" x14ac:dyDescent="0.25">
      <c r="A76" s="1279" t="s">
        <v>1034</v>
      </c>
      <c r="B76" s="1280"/>
      <c r="C76" s="54"/>
      <c r="D76" s="55"/>
      <c r="E76" s="159" t="s">
        <v>1055</v>
      </c>
      <c r="F76" s="56" t="s">
        <v>1057</v>
      </c>
      <c r="G76" s="57" t="s">
        <v>438</v>
      </c>
      <c r="H76" s="705"/>
      <c r="I76" s="705"/>
      <c r="J76" s="705"/>
      <c r="K76" s="708"/>
    </row>
    <row r="77" spans="1:11" x14ac:dyDescent="0.2">
      <c r="A77" s="1281" t="s">
        <v>689</v>
      </c>
      <c r="B77" s="1269"/>
      <c r="C77" s="74" t="s">
        <v>133</v>
      </c>
      <c r="D77" s="134" t="s">
        <v>691</v>
      </c>
      <c r="E77" s="144" t="s">
        <v>1100</v>
      </c>
      <c r="F77" s="103" t="s">
        <v>1112</v>
      </c>
      <c r="G77" s="104" t="s">
        <v>1113</v>
      </c>
      <c r="H77" s="705"/>
      <c r="I77" s="705"/>
      <c r="J77" s="705"/>
      <c r="K77" s="708"/>
    </row>
    <row r="78" spans="1:11" x14ac:dyDescent="0.2">
      <c r="A78" s="1262" t="s">
        <v>700</v>
      </c>
      <c r="B78" s="1263"/>
      <c r="C78" s="67" t="s">
        <v>133</v>
      </c>
      <c r="D78" s="88" t="s">
        <v>691</v>
      </c>
      <c r="E78" s="160" t="s">
        <v>1096</v>
      </c>
      <c r="F78" s="105" t="s">
        <v>1114</v>
      </c>
      <c r="G78" s="106" t="s">
        <v>1115</v>
      </c>
      <c r="H78" s="705"/>
      <c r="I78" s="705"/>
      <c r="J78" s="705"/>
      <c r="K78" s="708"/>
    </row>
    <row r="79" spans="1:11" x14ac:dyDescent="0.2">
      <c r="A79" s="1262" t="s">
        <v>702</v>
      </c>
      <c r="B79" s="1263"/>
      <c r="C79" s="1263"/>
      <c r="D79" s="88" t="s">
        <v>693</v>
      </c>
      <c r="E79" s="131">
        <f>'Интерактивный прайс-лист'!$F$26*VLOOKUP(E75,last!$B$1:$C$1706,2,0)</f>
        <v>1235</v>
      </c>
      <c r="F79" s="68">
        <f>'Интерактивный прайс-лист'!$F$26*VLOOKUP(F75,last!$B$1:$C$1706,2,0)</f>
        <v>1384</v>
      </c>
      <c r="G79" s="69">
        <f>'Интерактивный прайс-лист'!$F$26*VLOOKUP(G75,last!$B$1:$C$1706,2,0)</f>
        <v>1436</v>
      </c>
      <c r="H79" s="705"/>
      <c r="I79" s="705"/>
      <c r="J79" s="705"/>
      <c r="K79" s="708"/>
    </row>
    <row r="80" spans="1:11" x14ac:dyDescent="0.2">
      <c r="A80" s="1262" t="s">
        <v>703</v>
      </c>
      <c r="B80" s="1263"/>
      <c r="C80" s="1263"/>
      <c r="D80" s="88" t="s">
        <v>693</v>
      </c>
      <c r="E80" s="131">
        <f>'Интерактивный прайс-лист'!$F$26*VLOOKUP(E76,last!$B$1:$C$2090,2,0)</f>
        <v>1545</v>
      </c>
      <c r="F80" s="68">
        <f>'Интерактивный прайс-лист'!$F$26*VLOOKUP(F76,last!$B$1:$C$2090,2,0)</f>
        <v>2315</v>
      </c>
      <c r="G80" s="69">
        <f>'Интерактивный прайс-лист'!$F$26*VLOOKUP(G76,last!$B$1:$C$2090,2,0)</f>
        <v>3028</v>
      </c>
      <c r="H80" s="705"/>
      <c r="I80" s="705"/>
      <c r="J80" s="705"/>
      <c r="K80" s="708"/>
    </row>
    <row r="81" spans="1:11" ht="13.5" thickBot="1" x14ac:dyDescent="0.25">
      <c r="A81" s="1420" t="s">
        <v>715</v>
      </c>
      <c r="B81" s="1421"/>
      <c r="C81" s="1421"/>
      <c r="D81" s="135" t="s">
        <v>693</v>
      </c>
      <c r="E81" s="145">
        <f>SUM(E79:E80)</f>
        <v>2780</v>
      </c>
      <c r="F81" s="71">
        <f>SUM(F79:F80)</f>
        <v>3699</v>
      </c>
      <c r="G81" s="72">
        <f>SUM(G79:G80)</f>
        <v>4464</v>
      </c>
      <c r="H81" s="705"/>
      <c r="I81" s="705"/>
      <c r="J81" s="705"/>
      <c r="K81" s="708"/>
    </row>
    <row r="82" spans="1:11" x14ac:dyDescent="0.2">
      <c r="A82" s="705"/>
      <c r="B82" s="705"/>
      <c r="C82" s="705"/>
      <c r="D82" s="706"/>
      <c r="E82" s="706"/>
      <c r="F82" s="706"/>
      <c r="G82" s="706"/>
      <c r="H82" s="705"/>
      <c r="I82" s="705"/>
      <c r="J82" s="705"/>
      <c r="K82" s="708"/>
    </row>
    <row r="83" spans="1:11" ht="13.5" thickBot="1" x14ac:dyDescent="0.25">
      <c r="A83" s="1373" t="s">
        <v>1087</v>
      </c>
      <c r="B83" s="1373"/>
      <c r="C83" s="1373"/>
      <c r="D83" s="1373"/>
      <c r="E83" s="717"/>
      <c r="F83" s="717"/>
      <c r="G83" s="717"/>
      <c r="H83" s="705"/>
      <c r="I83" s="705"/>
      <c r="J83" s="705"/>
      <c r="K83" s="708"/>
    </row>
    <row r="84" spans="1:11" x14ac:dyDescent="0.2">
      <c r="A84" s="1447" t="s">
        <v>705</v>
      </c>
      <c r="B84" s="74" t="s">
        <v>706</v>
      </c>
      <c r="C84" s="138" t="s">
        <v>139</v>
      </c>
      <c r="D84" s="148" t="s">
        <v>693</v>
      </c>
      <c r="E84" s="1451">
        <f>'Интерактивный прайс-лист'!$F$26*VLOOKUP($C84,last!$B$1:$C$1706,2,0)</f>
        <v>94</v>
      </c>
      <c r="F84" s="1386"/>
      <c r="G84" s="1291"/>
      <c r="H84" s="705"/>
      <c r="I84" s="705"/>
      <c r="J84" s="705"/>
      <c r="K84" s="708"/>
    </row>
    <row r="85" spans="1:11" x14ac:dyDescent="0.2">
      <c r="A85" s="1271"/>
      <c r="B85" s="457" t="s">
        <v>706</v>
      </c>
      <c r="C85" s="458" t="s">
        <v>1524</v>
      </c>
      <c r="D85" s="460" t="s">
        <v>693</v>
      </c>
      <c r="E85" s="1452">
        <f>'Интерактивный прайс-лист'!$F$26*VLOOKUP($C85,last!$B$1:$C$1706,2,0)</f>
        <v>267</v>
      </c>
      <c r="F85" s="1395"/>
      <c r="G85" s="1293"/>
      <c r="H85" s="705"/>
      <c r="I85" s="705"/>
      <c r="J85" s="705"/>
      <c r="K85" s="708"/>
    </row>
    <row r="86" spans="1:11" ht="13.5" thickBot="1" x14ac:dyDescent="0.25">
      <c r="A86" s="1370"/>
      <c r="B86" s="113" t="s">
        <v>708</v>
      </c>
      <c r="C86" s="82" t="s">
        <v>156</v>
      </c>
      <c r="D86" s="115" t="s">
        <v>693</v>
      </c>
      <c r="E86" s="1453">
        <f>'Интерактивный прайс-лист'!$F$26*VLOOKUP($C86,last!$B$1:$C$1706,2,0)</f>
        <v>362</v>
      </c>
      <c r="F86" s="1413"/>
      <c r="G86" s="1414"/>
      <c r="H86" s="705"/>
      <c r="I86" s="705"/>
      <c r="J86" s="705"/>
      <c r="K86" s="708"/>
    </row>
    <row r="87" spans="1:11" x14ac:dyDescent="0.2">
      <c r="A87" s="705"/>
      <c r="B87" s="705"/>
      <c r="C87" s="705"/>
      <c r="D87" s="706"/>
      <c r="E87" s="706"/>
      <c r="F87" s="706"/>
      <c r="G87" s="706"/>
      <c r="H87" s="705"/>
      <c r="I87" s="705"/>
      <c r="J87" s="705"/>
      <c r="K87" s="708"/>
    </row>
    <row r="88" spans="1:11" x14ac:dyDescent="0.2">
      <c r="A88" s="705"/>
      <c r="B88" s="705"/>
      <c r="C88" s="705"/>
      <c r="D88" s="706"/>
      <c r="E88" s="706"/>
      <c r="F88" s="706"/>
      <c r="G88" s="706"/>
      <c r="H88" s="705"/>
      <c r="I88" s="705"/>
      <c r="J88" s="705"/>
      <c r="K88" s="708"/>
    </row>
    <row r="89" spans="1:11" ht="13.5" thickBot="1" x14ac:dyDescent="0.25">
      <c r="A89" s="707" t="s">
        <v>951</v>
      </c>
      <c r="B89" s="707"/>
      <c r="C89" s="707"/>
      <c r="D89" s="707"/>
      <c r="E89" s="708"/>
      <c r="F89" s="708"/>
      <c r="G89" s="708"/>
      <c r="H89" s="708"/>
      <c r="I89" s="708"/>
      <c r="J89" s="708"/>
      <c r="K89" s="708"/>
    </row>
    <row r="90" spans="1:11" x14ac:dyDescent="0.2">
      <c r="A90" s="1277" t="s">
        <v>1033</v>
      </c>
      <c r="B90" s="1278"/>
      <c r="C90" s="50"/>
      <c r="D90" s="51"/>
      <c r="E90" s="52"/>
      <c r="F90" s="52"/>
      <c r="G90" s="52"/>
      <c r="H90" s="995" t="s">
        <v>1116</v>
      </c>
      <c r="I90" s="995" t="s">
        <v>1117</v>
      </c>
      <c r="J90" s="996" t="s">
        <v>1118</v>
      </c>
      <c r="K90" s="708"/>
    </row>
    <row r="91" spans="1:11" ht="13.5" thickBot="1" x14ac:dyDescent="0.25">
      <c r="A91" s="1279" t="s">
        <v>1034</v>
      </c>
      <c r="B91" s="1280"/>
      <c r="C91" s="54"/>
      <c r="D91" s="55"/>
      <c r="E91" s="56"/>
      <c r="F91" s="56"/>
      <c r="G91" s="56"/>
      <c r="H91" s="56" t="s">
        <v>658</v>
      </c>
      <c r="I91" s="56" t="s">
        <v>657</v>
      </c>
      <c r="J91" s="57" t="s">
        <v>297</v>
      </c>
      <c r="K91" s="708"/>
    </row>
    <row r="92" spans="1:11" x14ac:dyDescent="0.2">
      <c r="A92" s="1281" t="s">
        <v>689</v>
      </c>
      <c r="B92" s="1269"/>
      <c r="C92" s="948" t="s">
        <v>699</v>
      </c>
      <c r="D92" s="134" t="s">
        <v>691</v>
      </c>
      <c r="E92" s="103"/>
      <c r="F92" s="103"/>
      <c r="G92" s="103"/>
      <c r="H92" s="60">
        <v>7.1</v>
      </c>
      <c r="I92" s="60">
        <v>9.8000000000000007</v>
      </c>
      <c r="J92" s="61">
        <v>12.2</v>
      </c>
      <c r="K92" s="708"/>
    </row>
    <row r="93" spans="1:11" x14ac:dyDescent="0.2">
      <c r="A93" s="1262" t="s">
        <v>700</v>
      </c>
      <c r="B93" s="1263"/>
      <c r="C93" s="948" t="s">
        <v>699</v>
      </c>
      <c r="D93" s="88" t="s">
        <v>691</v>
      </c>
      <c r="E93" s="105"/>
      <c r="F93" s="105"/>
      <c r="G93" s="105"/>
      <c r="H93" s="64">
        <v>8</v>
      </c>
      <c r="I93" s="64">
        <v>11.2</v>
      </c>
      <c r="J93" s="65">
        <v>14.5</v>
      </c>
      <c r="K93" s="708"/>
    </row>
    <row r="94" spans="1:11" x14ac:dyDescent="0.2">
      <c r="A94" s="1262" t="s">
        <v>702</v>
      </c>
      <c r="B94" s="1263"/>
      <c r="C94" s="1263"/>
      <c r="D94" s="88" t="s">
        <v>693</v>
      </c>
      <c r="E94" s="68"/>
      <c r="F94" s="68"/>
      <c r="G94" s="68"/>
      <c r="H94" s="68">
        <f>'Интерактивный прайс-лист'!$F$26*VLOOKUP(H90,last!$B$1:$C$1706,2,0)</f>
        <v>2157</v>
      </c>
      <c r="I94" s="68">
        <f>'Интерактивный прайс-лист'!$F$26*VLOOKUP(I90,last!$B$1:$C$1706,2,0)</f>
        <v>2483</v>
      </c>
      <c r="J94" s="69">
        <f>'Интерактивный прайс-лист'!$F$26*VLOOKUP(J90,last!$B$1:$C$1706,2,0)</f>
        <v>2589</v>
      </c>
      <c r="K94" s="708"/>
    </row>
    <row r="95" spans="1:11" x14ac:dyDescent="0.2">
      <c r="A95" s="1262" t="s">
        <v>703</v>
      </c>
      <c r="B95" s="1263"/>
      <c r="C95" s="1263"/>
      <c r="D95" s="88" t="s">
        <v>693</v>
      </c>
      <c r="E95" s="68"/>
      <c r="F95" s="68"/>
      <c r="G95" s="68"/>
      <c r="H95" s="68">
        <f>'Интерактивный прайс-лист'!$F$26*VLOOKUP(H91,last!$B$1:$C$3065,2,0)</f>
        <v>2445</v>
      </c>
      <c r="I95" s="68">
        <f>'Интерактивный прайс-лист'!$F$26*VLOOKUP(I91,last!$B$1:$C$3065,2,0)</f>
        <v>2838</v>
      </c>
      <c r="J95" s="69">
        <f>'Интерактивный прайс-лист'!$F$26*VLOOKUP(J91,last!$B$1:$C$3065,2,0)</f>
        <v>3131</v>
      </c>
      <c r="K95" s="708"/>
    </row>
    <row r="96" spans="1:11" ht="13.5" thickBot="1" x14ac:dyDescent="0.25">
      <c r="A96" s="1420" t="s">
        <v>715</v>
      </c>
      <c r="B96" s="1421"/>
      <c r="C96" s="1421"/>
      <c r="D96" s="135" t="s">
        <v>693</v>
      </c>
      <c r="E96" s="71"/>
      <c r="F96" s="71"/>
      <c r="G96" s="71"/>
      <c r="H96" s="71">
        <f>SUM(H94:H95)</f>
        <v>4602</v>
      </c>
      <c r="I96" s="71">
        <f>SUM(I94:I95)</f>
        <v>5321</v>
      </c>
      <c r="J96" s="72">
        <f>SUM(J94:J95)</f>
        <v>5720</v>
      </c>
      <c r="K96" s="708"/>
    </row>
    <row r="97" spans="1:11" x14ac:dyDescent="0.2">
      <c r="A97" s="705"/>
      <c r="B97" s="705"/>
      <c r="C97" s="705"/>
      <c r="D97" s="706"/>
      <c r="E97" s="711"/>
      <c r="F97" s="711"/>
      <c r="G97" s="711"/>
      <c r="H97" s="705"/>
      <c r="I97" s="705"/>
      <c r="J97" s="705"/>
      <c r="K97" s="708"/>
    </row>
    <row r="98" spans="1:11" ht="13.5" thickBot="1" x14ac:dyDescent="0.25">
      <c r="A98" s="1373" t="s">
        <v>1087</v>
      </c>
      <c r="B98" s="1373"/>
      <c r="C98" s="1373"/>
      <c r="D98" s="1373"/>
      <c r="E98" s="717"/>
      <c r="F98" s="717"/>
      <c r="G98" s="717"/>
      <c r="H98" s="717"/>
      <c r="I98" s="717"/>
      <c r="J98" s="717"/>
      <c r="K98" s="708"/>
    </row>
    <row r="99" spans="1:11" x14ac:dyDescent="0.2">
      <c r="A99" s="1447" t="s">
        <v>705</v>
      </c>
      <c r="B99" s="797" t="s">
        <v>706</v>
      </c>
      <c r="C99" s="161" t="s">
        <v>139</v>
      </c>
      <c r="D99" s="456" t="s">
        <v>693</v>
      </c>
      <c r="E99" s="689"/>
      <c r="F99" s="689"/>
      <c r="G99" s="795"/>
      <c r="H99" s="1386">
        <f>'Интерактивный прайс-лист'!$F$26*VLOOKUP($C99,last!$B$1:$C$1706,2,0)</f>
        <v>94</v>
      </c>
      <c r="I99" s="1386"/>
      <c r="J99" s="1291"/>
      <c r="K99" s="708"/>
    </row>
    <row r="100" spans="1:11" x14ac:dyDescent="0.2">
      <c r="A100" s="1271"/>
      <c r="B100" s="62" t="s">
        <v>706</v>
      </c>
      <c r="C100" s="139" t="s">
        <v>1524</v>
      </c>
      <c r="D100" s="88" t="s">
        <v>693</v>
      </c>
      <c r="E100" s="691"/>
      <c r="F100" s="691"/>
      <c r="G100" s="740"/>
      <c r="H100" s="1395">
        <f>'Интерактивный прайс-лист'!$F$26*VLOOKUP($C100,last!$B$1:$C$1706,2,0)</f>
        <v>267</v>
      </c>
      <c r="I100" s="1395"/>
      <c r="J100" s="1293"/>
      <c r="K100" s="708"/>
    </row>
    <row r="101" spans="1:11" ht="13.5" thickBot="1" x14ac:dyDescent="0.25">
      <c r="A101" s="1370"/>
      <c r="B101" s="113" t="s">
        <v>708</v>
      </c>
      <c r="C101" s="82" t="s">
        <v>1120</v>
      </c>
      <c r="D101" s="115" t="s">
        <v>693</v>
      </c>
      <c r="E101" s="692"/>
      <c r="F101" s="692"/>
      <c r="G101" s="796"/>
      <c r="H101" s="1413">
        <f>'Интерактивный прайс-лист'!$F$26*VLOOKUP($C101,last!$B$1:$C$1706,2,0)</f>
        <v>248</v>
      </c>
      <c r="I101" s="1413"/>
      <c r="J101" s="1414"/>
      <c r="K101" s="708"/>
    </row>
    <row r="102" spans="1:11" x14ac:dyDescent="0.2">
      <c r="A102" s="705"/>
      <c r="B102" s="705"/>
      <c r="C102" s="705"/>
      <c r="D102" s="706"/>
      <c r="E102" s="705"/>
      <c r="F102" s="705"/>
      <c r="G102" s="705"/>
      <c r="H102" s="705"/>
      <c r="I102" s="705"/>
      <c r="J102" s="705"/>
      <c r="K102" s="708"/>
    </row>
    <row r="103" spans="1:11" x14ac:dyDescent="0.2">
      <c r="A103" s="705"/>
      <c r="B103" s="705"/>
      <c r="C103" s="705"/>
      <c r="D103" s="706"/>
      <c r="E103" s="705"/>
      <c r="F103" s="705"/>
      <c r="G103" s="705"/>
      <c r="H103" s="705"/>
      <c r="I103" s="705"/>
      <c r="J103" s="705"/>
      <c r="K103" s="708"/>
    </row>
    <row r="104" spans="1:11" ht="13.5" thickBot="1" x14ac:dyDescent="0.25">
      <c r="A104" s="707" t="s">
        <v>951</v>
      </c>
      <c r="B104" s="707"/>
      <c r="C104" s="707"/>
      <c r="D104" s="707"/>
      <c r="E104" s="708"/>
      <c r="F104" s="708"/>
      <c r="G104" s="708"/>
      <c r="H104" s="708"/>
      <c r="I104" s="708"/>
      <c r="J104" s="708"/>
      <c r="K104" s="708"/>
    </row>
    <row r="105" spans="1:11" x14ac:dyDescent="0.2">
      <c r="A105" s="1409" t="s">
        <v>1033</v>
      </c>
      <c r="B105" s="1410"/>
      <c r="C105" s="726"/>
      <c r="D105" s="727"/>
      <c r="E105" s="83"/>
      <c r="F105" s="83"/>
      <c r="G105" s="83"/>
      <c r="H105" s="1063" t="s">
        <v>1116</v>
      </c>
      <c r="I105" s="1063" t="s">
        <v>1117</v>
      </c>
      <c r="J105" s="1064" t="s">
        <v>1118</v>
      </c>
      <c r="K105" s="708"/>
    </row>
    <row r="106" spans="1:11" ht="13.5" thickBot="1" x14ac:dyDescent="0.25">
      <c r="A106" s="1411" t="s">
        <v>1034</v>
      </c>
      <c r="B106" s="1412"/>
      <c r="C106" s="728"/>
      <c r="D106" s="729"/>
      <c r="E106" s="86"/>
      <c r="F106" s="86"/>
      <c r="G106" s="86"/>
      <c r="H106" s="86" t="s">
        <v>660</v>
      </c>
      <c r="I106" s="86" t="s">
        <v>659</v>
      </c>
      <c r="J106" s="87" t="s">
        <v>302</v>
      </c>
      <c r="K106" s="708"/>
    </row>
    <row r="107" spans="1:11" x14ac:dyDescent="0.2">
      <c r="A107" s="1281" t="s">
        <v>689</v>
      </c>
      <c r="B107" s="1269"/>
      <c r="C107" s="948" t="s">
        <v>699</v>
      </c>
      <c r="D107" s="134" t="s">
        <v>691</v>
      </c>
      <c r="E107" s="103"/>
      <c r="F107" s="103"/>
      <c r="G107" s="103"/>
      <c r="H107" s="60">
        <v>7.1</v>
      </c>
      <c r="I107" s="60">
        <v>9.8000000000000007</v>
      </c>
      <c r="J107" s="61">
        <v>12.2</v>
      </c>
      <c r="K107" s="708"/>
    </row>
    <row r="108" spans="1:11" x14ac:dyDescent="0.2">
      <c r="A108" s="1262" t="s">
        <v>700</v>
      </c>
      <c r="B108" s="1263"/>
      <c r="C108" s="948" t="s">
        <v>699</v>
      </c>
      <c r="D108" s="88" t="s">
        <v>691</v>
      </c>
      <c r="E108" s="105"/>
      <c r="F108" s="105"/>
      <c r="G108" s="105"/>
      <c r="H108" s="64" t="s">
        <v>701</v>
      </c>
      <c r="I108" s="64" t="s">
        <v>701</v>
      </c>
      <c r="J108" s="65" t="s">
        <v>701</v>
      </c>
      <c r="K108" s="708"/>
    </row>
    <row r="109" spans="1:11" x14ac:dyDescent="0.2">
      <c r="A109" s="1262" t="s">
        <v>702</v>
      </c>
      <c r="B109" s="1263"/>
      <c r="C109" s="1263"/>
      <c r="D109" s="88" t="s">
        <v>693</v>
      </c>
      <c r="E109" s="68"/>
      <c r="F109" s="68"/>
      <c r="G109" s="68"/>
      <c r="H109" s="68">
        <f>'Интерактивный прайс-лист'!$F$26*VLOOKUP(H105,last!$B$1:$C$1706,2,0)</f>
        <v>2157</v>
      </c>
      <c r="I109" s="68">
        <f>'Интерактивный прайс-лист'!$F$26*VLOOKUP(I105,last!$B$1:$C$1706,2,0)</f>
        <v>2483</v>
      </c>
      <c r="J109" s="69">
        <f>'Интерактивный прайс-лист'!$F$26*VLOOKUP(J105,last!$B$1:$C$1706,2,0)</f>
        <v>2589</v>
      </c>
      <c r="K109" s="708"/>
    </row>
    <row r="110" spans="1:11" x14ac:dyDescent="0.2">
      <c r="A110" s="1262" t="s">
        <v>703</v>
      </c>
      <c r="B110" s="1263"/>
      <c r="C110" s="1263"/>
      <c r="D110" s="88" t="s">
        <v>693</v>
      </c>
      <c r="E110" s="68"/>
      <c r="F110" s="68"/>
      <c r="G110" s="68"/>
      <c r="H110" s="68">
        <f>'Интерактивный прайс-лист'!$F$26*VLOOKUP(H106,last!$B$1:$C$3065,2,0)</f>
        <v>2154</v>
      </c>
      <c r="I110" s="68">
        <f>'Интерактивный прайс-лист'!$F$26*VLOOKUP(I106,last!$B$1:$C$3065,2,0)</f>
        <v>2543</v>
      </c>
      <c r="J110" s="69">
        <f>'Интерактивный прайс-лист'!$F$26*VLOOKUP(J106,last!$B$1:$C$3065,2,0)</f>
        <v>2837</v>
      </c>
      <c r="K110" s="708"/>
    </row>
    <row r="111" spans="1:11" ht="13.5" thickBot="1" x14ac:dyDescent="0.25">
      <c r="A111" s="1420" t="s">
        <v>715</v>
      </c>
      <c r="B111" s="1421"/>
      <c r="C111" s="1421"/>
      <c r="D111" s="135" t="s">
        <v>693</v>
      </c>
      <c r="E111" s="71"/>
      <c r="F111" s="71"/>
      <c r="G111" s="71"/>
      <c r="H111" s="71">
        <f>SUM(H109:H110)</f>
        <v>4311</v>
      </c>
      <c r="I111" s="71">
        <f>SUM(I109:I110)</f>
        <v>5026</v>
      </c>
      <c r="J111" s="72">
        <f>SUM(J109:J110)</f>
        <v>5426</v>
      </c>
      <c r="K111" s="708"/>
    </row>
    <row r="112" spans="1:11" x14ac:dyDescent="0.2">
      <c r="A112" s="705"/>
      <c r="B112" s="705"/>
      <c r="C112" s="705"/>
      <c r="D112" s="706"/>
      <c r="E112" s="706"/>
      <c r="F112" s="706"/>
      <c r="G112" s="706"/>
      <c r="H112" s="705"/>
      <c r="I112" s="705"/>
      <c r="J112" s="705"/>
      <c r="K112" s="708"/>
    </row>
    <row r="113" spans="1:11" ht="13.5" thickBot="1" x14ac:dyDescent="0.25">
      <c r="A113" s="1373" t="s">
        <v>1087</v>
      </c>
      <c r="B113" s="1373"/>
      <c r="C113" s="1373"/>
      <c r="D113" s="1373"/>
      <c r="E113" s="717"/>
      <c r="F113" s="717"/>
      <c r="G113" s="717"/>
      <c r="H113" s="717"/>
      <c r="I113" s="717"/>
      <c r="J113" s="717"/>
      <c r="K113" s="708"/>
    </row>
    <row r="114" spans="1:11" x14ac:dyDescent="0.2">
      <c r="A114" s="1447" t="s">
        <v>705</v>
      </c>
      <c r="B114" s="58" t="s">
        <v>706</v>
      </c>
      <c r="C114" s="138" t="s">
        <v>139</v>
      </c>
      <c r="D114" s="134" t="s">
        <v>693</v>
      </c>
      <c r="E114" s="689"/>
      <c r="F114" s="689"/>
      <c r="G114" s="795"/>
      <c r="H114" s="1386">
        <f>'Интерактивный прайс-лист'!$F$26*VLOOKUP($C114,last!$B$1:$C$1706,2,0)</f>
        <v>94</v>
      </c>
      <c r="I114" s="1386"/>
      <c r="J114" s="1291"/>
      <c r="K114" s="708"/>
    </row>
    <row r="115" spans="1:11" x14ac:dyDescent="0.2">
      <c r="A115" s="1271"/>
      <c r="B115" s="62" t="s">
        <v>706</v>
      </c>
      <c r="C115" s="139" t="s">
        <v>1524</v>
      </c>
      <c r="D115" s="88" t="s">
        <v>693</v>
      </c>
      <c r="E115" s="691"/>
      <c r="F115" s="691"/>
      <c r="G115" s="740"/>
      <c r="H115" s="1395">
        <f>'Интерактивный прайс-лист'!$F$26*VLOOKUP($C115,last!$B$1:$C$1706,2,0)</f>
        <v>267</v>
      </c>
      <c r="I115" s="1395"/>
      <c r="J115" s="1293"/>
      <c r="K115" s="708"/>
    </row>
    <row r="116" spans="1:11" ht="13.5" thickBot="1" x14ac:dyDescent="0.25">
      <c r="A116" s="1370"/>
      <c r="B116" s="314" t="s">
        <v>10</v>
      </c>
      <c r="C116" s="952" t="s">
        <v>1120</v>
      </c>
      <c r="D116" s="115" t="s">
        <v>693</v>
      </c>
      <c r="E116" s="692"/>
      <c r="F116" s="692"/>
      <c r="G116" s="796"/>
      <c r="H116" s="1413">
        <f>'Интерактивный прайс-лист'!$F$26*VLOOKUP($C116,last!$B$1:$C$1706,2,0)</f>
        <v>248</v>
      </c>
      <c r="I116" s="1413"/>
      <c r="J116" s="1414"/>
      <c r="K116" s="708"/>
    </row>
    <row r="117" spans="1:11" x14ac:dyDescent="0.2">
      <c r="A117" s="705"/>
      <c r="B117" s="705"/>
      <c r="C117" s="705"/>
      <c r="D117" s="706"/>
      <c r="E117" s="705"/>
      <c r="F117" s="705"/>
      <c r="G117" s="705"/>
      <c r="H117" s="705"/>
      <c r="I117" s="705"/>
      <c r="J117" s="705"/>
      <c r="K117" s="708"/>
    </row>
    <row r="118" spans="1:11" x14ac:dyDescent="0.2">
      <c r="A118" s="705"/>
      <c r="B118" s="705"/>
      <c r="C118" s="705"/>
      <c r="D118" s="706"/>
      <c r="E118" s="705"/>
      <c r="F118" s="705"/>
      <c r="G118" s="705"/>
      <c r="H118" s="705"/>
      <c r="I118" s="705"/>
      <c r="J118" s="705"/>
      <c r="K118" s="708"/>
    </row>
    <row r="119" spans="1:11" ht="13.5" thickBot="1" x14ac:dyDescent="0.25">
      <c r="A119" s="707" t="s">
        <v>951</v>
      </c>
      <c r="B119" s="707"/>
      <c r="C119" s="707"/>
      <c r="D119" s="707" t="s">
        <v>950</v>
      </c>
      <c r="E119" s="708"/>
      <c r="F119" s="708"/>
      <c r="G119" s="708"/>
      <c r="H119" s="708"/>
      <c r="I119" s="708"/>
      <c r="J119" s="708"/>
      <c r="K119" s="708"/>
    </row>
    <row r="120" spans="1:11" x14ac:dyDescent="0.2">
      <c r="A120" s="1277" t="s">
        <v>1033</v>
      </c>
      <c r="B120" s="1278"/>
      <c r="C120" s="50"/>
      <c r="D120" s="51"/>
      <c r="E120" s="52"/>
      <c r="F120" s="52"/>
      <c r="G120" s="52"/>
      <c r="H120" s="995" t="s">
        <v>1116</v>
      </c>
      <c r="I120" s="995" t="s">
        <v>1117</v>
      </c>
      <c r="J120" s="976" t="s">
        <v>1118</v>
      </c>
      <c r="K120" s="996" t="s">
        <v>1119</v>
      </c>
    </row>
    <row r="121" spans="1:11" ht="13.5" thickBot="1" x14ac:dyDescent="0.25">
      <c r="A121" s="1279" t="s">
        <v>1034</v>
      </c>
      <c r="B121" s="1280"/>
      <c r="C121" s="54"/>
      <c r="D121" s="55"/>
      <c r="E121" s="56"/>
      <c r="F121" s="56"/>
      <c r="G121" s="56"/>
      <c r="H121" s="421" t="s">
        <v>1517</v>
      </c>
      <c r="I121" s="56" t="s">
        <v>1518</v>
      </c>
      <c r="J121" s="683" t="s">
        <v>1532</v>
      </c>
      <c r="K121" s="422" t="s">
        <v>1533</v>
      </c>
    </row>
    <row r="122" spans="1:11" x14ac:dyDescent="0.2">
      <c r="A122" s="1281" t="s">
        <v>689</v>
      </c>
      <c r="B122" s="1269"/>
      <c r="C122" s="74" t="s">
        <v>699</v>
      </c>
      <c r="D122" s="148" t="s">
        <v>691</v>
      </c>
      <c r="E122" s="103"/>
      <c r="F122" s="103"/>
      <c r="G122" s="103"/>
      <c r="H122" s="103">
        <v>6.8</v>
      </c>
      <c r="I122" s="103">
        <v>9.5</v>
      </c>
      <c r="J122" s="103">
        <v>12</v>
      </c>
      <c r="K122" s="104">
        <v>13.4</v>
      </c>
    </row>
    <row r="123" spans="1:11" x14ac:dyDescent="0.2">
      <c r="A123" s="1262" t="s">
        <v>700</v>
      </c>
      <c r="B123" s="1263"/>
      <c r="C123" s="67" t="s">
        <v>699</v>
      </c>
      <c r="D123" s="149" t="s">
        <v>691</v>
      </c>
      <c r="E123" s="105"/>
      <c r="F123" s="105"/>
      <c r="G123" s="105"/>
      <c r="H123" s="105">
        <v>7.5</v>
      </c>
      <c r="I123" s="105">
        <v>10.8</v>
      </c>
      <c r="J123" s="105">
        <v>13.5</v>
      </c>
      <c r="K123" s="106">
        <v>15.5</v>
      </c>
    </row>
    <row r="124" spans="1:11" x14ac:dyDescent="0.2">
      <c r="A124" s="1262" t="s">
        <v>702</v>
      </c>
      <c r="B124" s="1263"/>
      <c r="C124" s="1263"/>
      <c r="D124" s="149" t="s">
        <v>693</v>
      </c>
      <c r="E124" s="68"/>
      <c r="F124" s="68"/>
      <c r="G124" s="68"/>
      <c r="H124" s="68">
        <f>'Интерактивный прайс-лист'!$F$26*VLOOKUP(H120,last!$B$1:$C$1706,2,0)</f>
        <v>2157</v>
      </c>
      <c r="I124" s="68">
        <f>'Интерактивный прайс-лист'!$F$26*VLOOKUP(I120,last!$B$1:$C$1706,2,0)</f>
        <v>2483</v>
      </c>
      <c r="J124" s="961">
        <f>'Интерактивный прайс-лист'!$F$26*VLOOKUP(J120,last!$B$1:$C$1706,2,0)</f>
        <v>2589</v>
      </c>
      <c r="K124" s="991">
        <f>'Интерактивный прайс-лист'!$F$26*VLOOKUP(K120,last!$B$1:$C$1706,2,0)</f>
        <v>2849</v>
      </c>
    </row>
    <row r="125" spans="1:11" x14ac:dyDescent="0.2">
      <c r="A125" s="1262" t="s">
        <v>703</v>
      </c>
      <c r="B125" s="1263"/>
      <c r="C125" s="1263"/>
      <c r="D125" s="149" t="s">
        <v>693</v>
      </c>
      <c r="E125" s="68"/>
      <c r="F125" s="68"/>
      <c r="G125" s="68"/>
      <c r="H125" s="68">
        <f>'Интерактивный прайс-лист'!$F$26*VLOOKUP(H121,last!$B$1:$C$2090,2,0)</f>
        <v>3891</v>
      </c>
      <c r="I125" s="68">
        <f>'Интерактивный прайс-лист'!$F$26*VLOOKUP(I121,last!$B$1:$C$2090,2,0)</f>
        <v>4443</v>
      </c>
      <c r="J125" s="961">
        <f>'Интерактивный прайс-лист'!$F$26*VLOOKUP(J121,last!$B$1:$C$2090,2,0)</f>
        <v>5001</v>
      </c>
      <c r="K125" s="991">
        <f>'Интерактивный прайс-лист'!$F$26*VLOOKUP(K121,last!$B$1:$C$2090,2,0)</f>
        <v>5605</v>
      </c>
    </row>
    <row r="126" spans="1:11" ht="13.5" thickBot="1" x14ac:dyDescent="0.25">
      <c r="A126" s="1370" t="s">
        <v>715</v>
      </c>
      <c r="B126" s="1371"/>
      <c r="C126" s="1371"/>
      <c r="D126" s="135" t="s">
        <v>693</v>
      </c>
      <c r="E126" s="71"/>
      <c r="F126" s="71"/>
      <c r="G126" s="71"/>
      <c r="H126" s="71">
        <f>SUM(H124:H125)</f>
        <v>6048</v>
      </c>
      <c r="I126" s="71">
        <f>SUM(I124:I125)</f>
        <v>6926</v>
      </c>
      <c r="J126" s="1075">
        <f>SUM(J124:J125)</f>
        <v>7590</v>
      </c>
      <c r="K126" s="994">
        <f>SUM(K124:K125)</f>
        <v>8454</v>
      </c>
    </row>
    <row r="127" spans="1:11" x14ac:dyDescent="0.2">
      <c r="A127" s="764"/>
      <c r="B127" s="764"/>
      <c r="C127" s="764"/>
      <c r="D127" s="766"/>
      <c r="E127" s="711"/>
      <c r="F127" s="711"/>
      <c r="G127" s="711"/>
      <c r="H127" s="705"/>
      <c r="I127" s="705"/>
      <c r="J127" s="705"/>
      <c r="K127" s="708"/>
    </row>
    <row r="128" spans="1:11" ht="13.5" thickBot="1" x14ac:dyDescent="0.25">
      <c r="A128" s="1373" t="s">
        <v>1087</v>
      </c>
      <c r="B128" s="1373"/>
      <c r="C128" s="1373"/>
      <c r="D128" s="1373"/>
      <c r="E128" s="964"/>
      <c r="F128" s="964"/>
      <c r="G128" s="964"/>
      <c r="H128" s="964"/>
      <c r="I128" s="964"/>
      <c r="J128" s="964"/>
      <c r="K128" s="964"/>
    </row>
    <row r="129" spans="1:11" x14ac:dyDescent="0.2">
      <c r="A129" s="1447" t="s">
        <v>705</v>
      </c>
      <c r="B129" s="797" t="s">
        <v>706</v>
      </c>
      <c r="C129" s="161" t="s">
        <v>139</v>
      </c>
      <c r="D129" s="162" t="s">
        <v>693</v>
      </c>
      <c r="E129" s="689"/>
      <c r="F129" s="689"/>
      <c r="G129" s="795"/>
      <c r="H129" s="1290">
        <f>'Интерактивный прайс-лист'!$F$26*VLOOKUP($C129,last!$B$1:$C$1706,2,0)</f>
        <v>94</v>
      </c>
      <c r="I129" s="1386"/>
      <c r="J129" s="1386"/>
      <c r="K129" s="1291"/>
    </row>
    <row r="130" spans="1:11" x14ac:dyDescent="0.2">
      <c r="A130" s="1271"/>
      <c r="B130" s="459" t="s">
        <v>706</v>
      </c>
      <c r="C130" s="458" t="s">
        <v>1524</v>
      </c>
      <c r="D130" s="460" t="s">
        <v>693</v>
      </c>
      <c r="E130" s="691"/>
      <c r="F130" s="691"/>
      <c r="G130" s="740"/>
      <c r="H130" s="1292">
        <f>'Интерактивный прайс-лист'!$F$26*VLOOKUP($C130,last!$B$1:$C$1706,2,0)</f>
        <v>267</v>
      </c>
      <c r="I130" s="1395"/>
      <c r="J130" s="1395"/>
      <c r="K130" s="1293"/>
    </row>
    <row r="131" spans="1:11" ht="13.5" thickBot="1" x14ac:dyDescent="0.25">
      <c r="A131" s="1370"/>
      <c r="B131" s="113" t="s">
        <v>708</v>
      </c>
      <c r="C131" s="82" t="s">
        <v>1120</v>
      </c>
      <c r="D131" s="135" t="s">
        <v>693</v>
      </c>
      <c r="E131" s="692"/>
      <c r="F131" s="692"/>
      <c r="G131" s="796"/>
      <c r="H131" s="1426">
        <f>'Интерактивный прайс-лист'!$F$26*VLOOKUP($C131,last!$B$1:$C$1706,2,0)</f>
        <v>248</v>
      </c>
      <c r="I131" s="1413"/>
      <c r="J131" s="1413"/>
      <c r="K131" s="1414"/>
    </row>
    <row r="132" spans="1:11" x14ac:dyDescent="0.2">
      <c r="A132" s="705"/>
      <c r="B132" s="705"/>
      <c r="C132" s="705"/>
      <c r="D132" s="706"/>
      <c r="E132" s="705"/>
      <c r="F132" s="705"/>
      <c r="G132" s="705"/>
      <c r="H132" s="705"/>
      <c r="I132" s="705"/>
      <c r="J132" s="705"/>
      <c r="K132" s="708"/>
    </row>
    <row r="133" spans="1:11" x14ac:dyDescent="0.2">
      <c r="A133" s="705"/>
      <c r="B133" s="705"/>
      <c r="C133" s="705"/>
      <c r="D133" s="706"/>
      <c r="E133" s="705"/>
      <c r="F133" s="705"/>
      <c r="G133" s="705"/>
      <c r="H133" s="705"/>
      <c r="I133" s="705"/>
      <c r="J133" s="705"/>
      <c r="K133" s="708"/>
    </row>
    <row r="134" spans="1:11" s="705" customFormat="1" ht="13.5" thickBot="1" x14ac:dyDescent="0.25">
      <c r="A134" s="707" t="s">
        <v>951</v>
      </c>
      <c r="B134" s="707"/>
      <c r="C134" s="707"/>
      <c r="D134" s="707" t="s">
        <v>950</v>
      </c>
      <c r="E134" s="708"/>
      <c r="F134" s="708"/>
      <c r="G134" s="708"/>
      <c r="H134" s="708"/>
      <c r="I134" s="708"/>
      <c r="J134" s="708"/>
      <c r="K134" s="708"/>
    </row>
    <row r="135" spans="1:11" x14ac:dyDescent="0.2">
      <c r="A135" s="1277" t="s">
        <v>1033</v>
      </c>
      <c r="B135" s="1278"/>
      <c r="C135" s="50"/>
      <c r="D135" s="51"/>
      <c r="E135" s="52"/>
      <c r="F135" s="52"/>
      <c r="G135" s="52"/>
      <c r="H135" s="995" t="s">
        <v>1116</v>
      </c>
      <c r="I135" s="995" t="s">
        <v>1117</v>
      </c>
      <c r="J135" s="976" t="s">
        <v>1118</v>
      </c>
      <c r="K135" s="996" t="s">
        <v>1119</v>
      </c>
    </row>
    <row r="136" spans="1:11" ht="13.5" thickBot="1" x14ac:dyDescent="0.25">
      <c r="A136" s="1279" t="s">
        <v>1034</v>
      </c>
      <c r="B136" s="1280"/>
      <c r="C136" s="54"/>
      <c r="D136" s="55"/>
      <c r="E136" s="56"/>
      <c r="F136" s="56"/>
      <c r="G136" s="56"/>
      <c r="H136" s="968" t="s">
        <v>1520</v>
      </c>
      <c r="I136" s="421" t="s">
        <v>1519</v>
      </c>
      <c r="J136" s="1084" t="s">
        <v>1534</v>
      </c>
      <c r="K136" s="422" t="s">
        <v>1535</v>
      </c>
    </row>
    <row r="137" spans="1:11" x14ac:dyDescent="0.2">
      <c r="A137" s="1281" t="s">
        <v>689</v>
      </c>
      <c r="B137" s="1269"/>
      <c r="C137" s="74" t="s">
        <v>699</v>
      </c>
      <c r="D137" s="148" t="s">
        <v>691</v>
      </c>
      <c r="E137" s="103"/>
      <c r="F137" s="103"/>
      <c r="G137" s="103"/>
      <c r="H137" s="103">
        <v>6.8</v>
      </c>
      <c r="I137" s="103">
        <v>9.5</v>
      </c>
      <c r="J137" s="103">
        <v>12</v>
      </c>
      <c r="K137" s="104">
        <v>13.4</v>
      </c>
    </row>
    <row r="138" spans="1:11" x14ac:dyDescent="0.2">
      <c r="A138" s="1262" t="s">
        <v>700</v>
      </c>
      <c r="B138" s="1263"/>
      <c r="C138" s="67" t="s">
        <v>699</v>
      </c>
      <c r="D138" s="149" t="s">
        <v>691</v>
      </c>
      <c r="E138" s="105"/>
      <c r="F138" s="105"/>
      <c r="G138" s="105"/>
      <c r="H138" s="105">
        <v>7.5</v>
      </c>
      <c r="I138" s="105">
        <v>10.8</v>
      </c>
      <c r="J138" s="105">
        <v>13.5</v>
      </c>
      <c r="K138" s="106">
        <v>15.5</v>
      </c>
    </row>
    <row r="139" spans="1:11" x14ac:dyDescent="0.2">
      <c r="A139" s="1262" t="s">
        <v>702</v>
      </c>
      <c r="B139" s="1263"/>
      <c r="C139" s="1263"/>
      <c r="D139" s="149" t="s">
        <v>693</v>
      </c>
      <c r="E139" s="68"/>
      <c r="F139" s="68"/>
      <c r="G139" s="68"/>
      <c r="H139" s="990">
        <f>'Интерактивный прайс-лист'!$F$26*VLOOKUP(H135,last!$B$1:$C$1706,2,0)</f>
        <v>2157</v>
      </c>
      <c r="I139" s="68">
        <f>'Интерактивный прайс-лист'!$F$26*VLOOKUP(I135,last!$B$1:$C$1706,2,0)</f>
        <v>2483</v>
      </c>
      <c r="J139" s="961">
        <f>'Интерактивный прайс-лист'!$F$26*VLOOKUP(J135,last!$B$1:$C$1706,2,0)</f>
        <v>2589</v>
      </c>
      <c r="K139" s="991">
        <f>'Интерактивный прайс-лист'!$F$26*VLOOKUP(K135,last!$B$1:$C$1706,2,0)</f>
        <v>2849</v>
      </c>
    </row>
    <row r="140" spans="1:11" x14ac:dyDescent="0.2">
      <c r="A140" s="1262" t="s">
        <v>703</v>
      </c>
      <c r="B140" s="1263"/>
      <c r="C140" s="1263"/>
      <c r="D140" s="149" t="s">
        <v>693</v>
      </c>
      <c r="E140" s="68"/>
      <c r="F140" s="68"/>
      <c r="G140" s="68"/>
      <c r="H140" s="990">
        <f>'Интерактивный прайс-лист'!$F$26*VLOOKUP(H136,last!$B$1:$C$2090,2,0)</f>
        <v>3891</v>
      </c>
      <c r="I140" s="68">
        <f>'Интерактивный прайс-лист'!$F$26*VLOOKUP(I136,last!$B$1:$C$2090,2,0)</f>
        <v>4443</v>
      </c>
      <c r="J140" s="961">
        <f>'Интерактивный прайс-лист'!$F$26*VLOOKUP(J136,last!$B$1:$C$2090,2,0)</f>
        <v>5001</v>
      </c>
      <c r="K140" s="991">
        <f>'Интерактивный прайс-лист'!$F$26*VLOOKUP(K136,last!$B$1:$C$2090,2,0)</f>
        <v>5605</v>
      </c>
    </row>
    <row r="141" spans="1:11" ht="13.5" thickBot="1" x14ac:dyDescent="0.25">
      <c r="A141" s="1370" t="s">
        <v>715</v>
      </c>
      <c r="B141" s="1371"/>
      <c r="C141" s="1371"/>
      <c r="D141" s="135" t="s">
        <v>693</v>
      </c>
      <c r="E141" s="71"/>
      <c r="F141" s="71"/>
      <c r="G141" s="71"/>
      <c r="H141" s="993">
        <f>SUM(H139:H140)</f>
        <v>6048</v>
      </c>
      <c r="I141" s="71">
        <f>SUM(I139:I140)</f>
        <v>6926</v>
      </c>
      <c r="J141" s="1075">
        <f>SUM(J139:J140)</f>
        <v>7590</v>
      </c>
      <c r="K141" s="994">
        <f>SUM(K139:K140)</f>
        <v>8454</v>
      </c>
    </row>
    <row r="142" spans="1:11" x14ac:dyDescent="0.2">
      <c r="A142" s="764"/>
      <c r="B142" s="764"/>
      <c r="C142" s="764"/>
      <c r="D142" s="766"/>
      <c r="E142" s="711"/>
      <c r="F142" s="711"/>
      <c r="G142" s="711"/>
      <c r="H142" s="711"/>
      <c r="I142" s="705"/>
      <c r="J142" s="705"/>
      <c r="K142" s="708"/>
    </row>
    <row r="143" spans="1:11" ht="13.5" thickBot="1" x14ac:dyDescent="0.25">
      <c r="A143" s="1373" t="s">
        <v>1087</v>
      </c>
      <c r="B143" s="1373"/>
      <c r="C143" s="1373"/>
      <c r="D143" s="1373"/>
      <c r="E143" s="717"/>
      <c r="F143" s="717"/>
      <c r="G143" s="717"/>
      <c r="H143" s="717"/>
      <c r="I143" s="717"/>
      <c r="J143" s="717"/>
      <c r="K143" s="964"/>
    </row>
    <row r="144" spans="1:11" x14ac:dyDescent="0.2">
      <c r="A144" s="1447" t="s">
        <v>705</v>
      </c>
      <c r="B144" s="58" t="s">
        <v>706</v>
      </c>
      <c r="C144" s="138" t="s">
        <v>139</v>
      </c>
      <c r="D144" s="148" t="s">
        <v>693</v>
      </c>
      <c r="E144" s="689"/>
      <c r="F144" s="689"/>
      <c r="G144" s="689"/>
      <c r="H144" s="1290">
        <f>'Интерактивный прайс-лист'!$F$26*VLOOKUP($C144,last!$B$1:$C$1706,2,0)</f>
        <v>94</v>
      </c>
      <c r="I144" s="1386"/>
      <c r="J144" s="1386"/>
      <c r="K144" s="1291"/>
    </row>
    <row r="145" spans="1:11" x14ac:dyDescent="0.2">
      <c r="A145" s="1271"/>
      <c r="B145" s="459" t="s">
        <v>706</v>
      </c>
      <c r="C145" s="458" t="s">
        <v>1524</v>
      </c>
      <c r="D145" s="460" t="s">
        <v>693</v>
      </c>
      <c r="E145" s="691"/>
      <c r="F145" s="691"/>
      <c r="G145" s="691"/>
      <c r="H145" s="1292">
        <f>'Интерактивный прайс-лист'!$F$26*VLOOKUP($C145,last!$B$1:$C$1706,2,0)</f>
        <v>267</v>
      </c>
      <c r="I145" s="1395"/>
      <c r="J145" s="1395"/>
      <c r="K145" s="1293"/>
    </row>
    <row r="146" spans="1:11" ht="13.5" thickBot="1" x14ac:dyDescent="0.25">
      <c r="A146" s="1370"/>
      <c r="B146" s="113" t="s">
        <v>708</v>
      </c>
      <c r="C146" s="82" t="s">
        <v>1120</v>
      </c>
      <c r="D146" s="135" t="s">
        <v>693</v>
      </c>
      <c r="E146" s="692"/>
      <c r="F146" s="692"/>
      <c r="G146" s="692"/>
      <c r="H146" s="1426">
        <f>'Интерактивный прайс-лист'!$F$26*VLOOKUP($C146,last!$B$1:$C$1706,2,0)</f>
        <v>248</v>
      </c>
      <c r="I146" s="1413"/>
      <c r="J146" s="1413"/>
      <c r="K146" s="1414"/>
    </row>
    <row r="147" spans="1:11" x14ac:dyDescent="0.2">
      <c r="A147" s="705"/>
      <c r="B147" s="705"/>
      <c r="C147" s="705"/>
      <c r="D147" s="706"/>
      <c r="E147" s="705"/>
      <c r="F147" s="705"/>
      <c r="G147" s="705"/>
      <c r="H147" s="705"/>
      <c r="I147" s="705"/>
      <c r="J147" s="705"/>
      <c r="K147" s="708"/>
    </row>
    <row r="148" spans="1:11" x14ac:dyDescent="0.2">
      <c r="A148" s="705"/>
      <c r="B148" s="705"/>
      <c r="C148" s="705"/>
      <c r="D148" s="706"/>
      <c r="E148" s="705"/>
      <c r="F148" s="705"/>
      <c r="G148" s="705"/>
      <c r="H148" s="705"/>
      <c r="I148" s="705"/>
      <c r="J148" s="705"/>
      <c r="K148" s="708"/>
    </row>
    <row r="149" spans="1:11" ht="13.5" thickBot="1" x14ac:dyDescent="0.25">
      <c r="A149" s="707" t="s">
        <v>951</v>
      </c>
      <c r="B149" s="707"/>
      <c r="C149" s="707"/>
      <c r="D149" s="707" t="s">
        <v>950</v>
      </c>
      <c r="E149" s="708"/>
      <c r="F149" s="708"/>
      <c r="G149" s="708"/>
      <c r="H149" s="708"/>
      <c r="I149" s="708"/>
      <c r="J149" s="708"/>
      <c r="K149" s="708"/>
    </row>
    <row r="150" spans="1:11" x14ac:dyDescent="0.2">
      <c r="A150" s="1277" t="s">
        <v>1033</v>
      </c>
      <c r="B150" s="1278"/>
      <c r="C150" s="50"/>
      <c r="D150" s="51"/>
      <c r="E150" s="52"/>
      <c r="F150" s="52"/>
      <c r="G150" s="52"/>
      <c r="H150" s="517" t="s">
        <v>1116</v>
      </c>
      <c r="I150" s="517" t="s">
        <v>1117</v>
      </c>
      <c r="J150" s="517" t="s">
        <v>1118</v>
      </c>
      <c r="K150" s="542" t="s">
        <v>1119</v>
      </c>
    </row>
    <row r="151" spans="1:11" ht="13.5" thickBot="1" x14ac:dyDescent="0.25">
      <c r="A151" s="1279" t="s">
        <v>1034</v>
      </c>
      <c r="B151" s="1280"/>
      <c r="C151" s="54"/>
      <c r="D151" s="55"/>
      <c r="E151" s="56"/>
      <c r="F151" s="56"/>
      <c r="G151" s="56"/>
      <c r="H151" s="421" t="s">
        <v>1522</v>
      </c>
      <c r="I151" s="56" t="s">
        <v>1523</v>
      </c>
      <c r="J151" s="421" t="s">
        <v>1536</v>
      </c>
      <c r="K151" s="543" t="s">
        <v>1537</v>
      </c>
    </row>
    <row r="152" spans="1:11" x14ac:dyDescent="0.2">
      <c r="A152" s="1281" t="s">
        <v>689</v>
      </c>
      <c r="B152" s="1269"/>
      <c r="C152" s="74" t="s">
        <v>699</v>
      </c>
      <c r="D152" s="148" t="s">
        <v>691</v>
      </c>
      <c r="E152" s="103"/>
      <c r="F152" s="103"/>
      <c r="G152" s="103"/>
      <c r="H152" s="103">
        <v>6.8</v>
      </c>
      <c r="I152" s="103">
        <v>9.5</v>
      </c>
      <c r="J152" s="103">
        <v>12</v>
      </c>
      <c r="K152" s="104">
        <v>13.4</v>
      </c>
    </row>
    <row r="153" spans="1:11" x14ac:dyDescent="0.2">
      <c r="A153" s="1262" t="s">
        <v>700</v>
      </c>
      <c r="B153" s="1263"/>
      <c r="C153" s="67" t="s">
        <v>699</v>
      </c>
      <c r="D153" s="149" t="s">
        <v>691</v>
      </c>
      <c r="E153" s="105"/>
      <c r="F153" s="105"/>
      <c r="G153" s="105"/>
      <c r="H153" s="105">
        <v>7.5</v>
      </c>
      <c r="I153" s="105">
        <v>10.8</v>
      </c>
      <c r="J153" s="105">
        <v>13.5</v>
      </c>
      <c r="K153" s="106">
        <v>15.5</v>
      </c>
    </row>
    <row r="154" spans="1:11" x14ac:dyDescent="0.2">
      <c r="A154" s="1262" t="s">
        <v>702</v>
      </c>
      <c r="B154" s="1263"/>
      <c r="C154" s="1263"/>
      <c r="D154" s="149" t="s">
        <v>693</v>
      </c>
      <c r="E154" s="68"/>
      <c r="F154" s="68"/>
      <c r="G154" s="68"/>
      <c r="H154" s="68">
        <f>'Интерактивный прайс-лист'!$F$26*VLOOKUP(H150,last!$B$1:$C$1706,2,0)</f>
        <v>2157</v>
      </c>
      <c r="I154" s="68">
        <f>'Интерактивный прайс-лист'!$F$26*VLOOKUP(I150,last!$B$1:$C$1706,2,0)</f>
        <v>2483</v>
      </c>
      <c r="J154" s="68">
        <f>'Интерактивный прайс-лист'!$F$26*VLOOKUP(J150,last!$B$1:$C$1706,2,0)</f>
        <v>2589</v>
      </c>
      <c r="K154" s="513">
        <f>'Интерактивный прайс-лист'!$F$26*VLOOKUP(K150,last!$B$1:$C$1706,2,0)</f>
        <v>2849</v>
      </c>
    </row>
    <row r="155" spans="1:11" x14ac:dyDescent="0.2">
      <c r="A155" s="1262" t="s">
        <v>703</v>
      </c>
      <c r="B155" s="1263"/>
      <c r="C155" s="1263"/>
      <c r="D155" s="149" t="s">
        <v>693</v>
      </c>
      <c r="E155" s="68"/>
      <c r="F155" s="68"/>
      <c r="G155" s="68"/>
      <c r="H155" s="68">
        <f>'Интерактивный прайс-лист'!$F$26*VLOOKUP(H151,last!$B$1:$C$2090,2,0)</f>
        <v>3175</v>
      </c>
      <c r="I155" s="68">
        <f>'Интерактивный прайс-лист'!$F$26*VLOOKUP(I151,last!$B$1:$C$2090,2,0)</f>
        <v>3660</v>
      </c>
      <c r="J155" s="68">
        <f>'Интерактивный прайс-лист'!$F$26*VLOOKUP(J151,last!$B$1:$C$2090,2,0)</f>
        <v>4146</v>
      </c>
      <c r="K155" s="513">
        <f>'Интерактивный прайс-лист'!$F$26*VLOOKUP(K151,last!$B$1:$C$2090,2,0)</f>
        <v>4788</v>
      </c>
    </row>
    <row r="156" spans="1:11" ht="13.5" thickBot="1" x14ac:dyDescent="0.25">
      <c r="A156" s="1370" t="s">
        <v>715</v>
      </c>
      <c r="B156" s="1371"/>
      <c r="C156" s="1371"/>
      <c r="D156" s="135" t="s">
        <v>693</v>
      </c>
      <c r="E156" s="71"/>
      <c r="F156" s="71"/>
      <c r="G156" s="71"/>
      <c r="H156" s="71">
        <f>SUM(H154:H155)</f>
        <v>5332</v>
      </c>
      <c r="I156" s="71">
        <f>SUM(I154:I155)</f>
        <v>6143</v>
      </c>
      <c r="J156" s="71">
        <f>SUM(J154:J155)</f>
        <v>6735</v>
      </c>
      <c r="K156" s="544">
        <f>SUM(K154:K155)</f>
        <v>7637</v>
      </c>
    </row>
    <row r="157" spans="1:11" x14ac:dyDescent="0.2">
      <c r="A157" s="764"/>
      <c r="B157" s="764"/>
      <c r="C157" s="764"/>
      <c r="D157" s="766"/>
      <c r="E157" s="711"/>
      <c r="F157" s="711"/>
      <c r="G157" s="711"/>
      <c r="H157" s="705"/>
      <c r="I157" s="705"/>
      <c r="J157" s="705"/>
      <c r="K157" s="705"/>
    </row>
    <row r="158" spans="1:11" ht="13.5" thickBot="1" x14ac:dyDescent="0.25">
      <c r="A158" s="1373" t="s">
        <v>1087</v>
      </c>
      <c r="B158" s="1373"/>
      <c r="C158" s="1373"/>
      <c r="D158" s="1373"/>
      <c r="E158" s="717"/>
      <c r="F158" s="717"/>
      <c r="G158" s="717"/>
      <c r="H158" s="717"/>
      <c r="I158" s="717"/>
      <c r="J158" s="717"/>
      <c r="K158" s="717"/>
    </row>
    <row r="159" spans="1:11" x14ac:dyDescent="0.2">
      <c r="A159" s="1447" t="s">
        <v>705</v>
      </c>
      <c r="B159" s="797" t="s">
        <v>706</v>
      </c>
      <c r="C159" s="161" t="s">
        <v>139</v>
      </c>
      <c r="D159" s="162" t="s">
        <v>693</v>
      </c>
      <c r="E159" s="689"/>
      <c r="F159" s="689"/>
      <c r="G159" s="795"/>
      <c r="H159" s="1386">
        <f>'Интерактивный прайс-лист'!$F$26*VLOOKUP($C159,last!$B$1:$C$1706,2,0)</f>
        <v>94</v>
      </c>
      <c r="I159" s="1386"/>
      <c r="J159" s="1386"/>
      <c r="K159" s="1291"/>
    </row>
    <row r="160" spans="1:11" x14ac:dyDescent="0.2">
      <c r="A160" s="1271"/>
      <c r="B160" s="459" t="s">
        <v>706</v>
      </c>
      <c r="C160" s="458" t="s">
        <v>1524</v>
      </c>
      <c r="D160" s="460" t="s">
        <v>693</v>
      </c>
      <c r="E160" s="691"/>
      <c r="F160" s="691"/>
      <c r="G160" s="740"/>
      <c r="H160" s="1395">
        <f>'Интерактивный прайс-лист'!$F$26*VLOOKUP($C160,last!$B$1:$C$1706,2,0)</f>
        <v>267</v>
      </c>
      <c r="I160" s="1395"/>
      <c r="J160" s="1395"/>
      <c r="K160" s="1293"/>
    </row>
    <row r="161" spans="1:11" ht="13.5" thickBot="1" x14ac:dyDescent="0.25">
      <c r="A161" s="1370"/>
      <c r="B161" s="113" t="s">
        <v>708</v>
      </c>
      <c r="C161" s="952" t="s">
        <v>1120</v>
      </c>
      <c r="D161" s="135" t="s">
        <v>693</v>
      </c>
      <c r="E161" s="692"/>
      <c r="F161" s="692"/>
      <c r="G161" s="796"/>
      <c r="H161" s="1413">
        <f>'Интерактивный прайс-лист'!$F$26*VLOOKUP($C161,last!$B$1:$C$1706,2,0)</f>
        <v>248</v>
      </c>
      <c r="I161" s="1413"/>
      <c r="J161" s="1413"/>
      <c r="K161" s="1414"/>
    </row>
    <row r="162" spans="1:11" x14ac:dyDescent="0.2">
      <c r="A162" s="705"/>
      <c r="B162" s="705"/>
      <c r="C162" s="705"/>
      <c r="D162" s="706"/>
      <c r="E162" s="705"/>
      <c r="F162" s="705"/>
      <c r="G162" s="705"/>
      <c r="H162" s="705"/>
      <c r="I162" s="705"/>
      <c r="J162" s="705"/>
      <c r="K162" s="708"/>
    </row>
    <row r="163" spans="1:11" x14ac:dyDescent="0.2">
      <c r="A163" s="705"/>
      <c r="B163" s="705"/>
      <c r="C163" s="705"/>
      <c r="D163" s="706"/>
      <c r="E163" s="705"/>
      <c r="F163" s="705"/>
      <c r="G163" s="705"/>
      <c r="H163" s="705"/>
      <c r="I163" s="705"/>
      <c r="J163" s="705"/>
      <c r="K163" s="708"/>
    </row>
    <row r="164" spans="1:11" ht="13.5" thickBot="1" x14ac:dyDescent="0.25">
      <c r="A164" s="707" t="s">
        <v>951</v>
      </c>
      <c r="B164" s="707"/>
      <c r="C164" s="707"/>
      <c r="D164" s="707" t="s">
        <v>950</v>
      </c>
      <c r="E164" s="708"/>
      <c r="F164" s="708"/>
      <c r="G164" s="708"/>
      <c r="H164" s="708"/>
      <c r="I164" s="708"/>
      <c r="J164" s="705"/>
      <c r="K164" s="708"/>
    </row>
    <row r="165" spans="1:11" x14ac:dyDescent="0.2">
      <c r="A165" s="1277" t="s">
        <v>1033</v>
      </c>
      <c r="B165" s="1278"/>
      <c r="C165" s="50"/>
      <c r="D165" s="51"/>
      <c r="E165" s="52"/>
      <c r="F165" s="52"/>
      <c r="G165" s="52"/>
      <c r="H165" s="517"/>
      <c r="I165" s="517" t="s">
        <v>1117</v>
      </c>
      <c r="J165" s="517" t="s">
        <v>1118</v>
      </c>
      <c r="K165" s="542" t="s">
        <v>1119</v>
      </c>
    </row>
    <row r="166" spans="1:11" ht="13.5" thickBot="1" x14ac:dyDescent="0.25">
      <c r="A166" s="1279" t="s">
        <v>1034</v>
      </c>
      <c r="B166" s="1280"/>
      <c r="C166" s="54"/>
      <c r="D166" s="55"/>
      <c r="E166" s="56"/>
      <c r="F166" s="56"/>
      <c r="G166" s="56"/>
      <c r="H166" s="421"/>
      <c r="I166" s="421" t="s">
        <v>1521</v>
      </c>
      <c r="J166" s="421" t="s">
        <v>1538</v>
      </c>
      <c r="K166" s="543" t="s">
        <v>1539</v>
      </c>
    </row>
    <row r="167" spans="1:11" x14ac:dyDescent="0.2">
      <c r="A167" s="1281" t="s">
        <v>689</v>
      </c>
      <c r="B167" s="1269"/>
      <c r="C167" s="74" t="s">
        <v>699</v>
      </c>
      <c r="D167" s="148" t="s">
        <v>691</v>
      </c>
      <c r="E167" s="103"/>
      <c r="F167" s="103"/>
      <c r="G167" s="103"/>
      <c r="H167" s="103"/>
      <c r="I167" s="103">
        <v>9.5</v>
      </c>
      <c r="J167" s="103">
        <v>12</v>
      </c>
      <c r="K167" s="104">
        <v>13.4</v>
      </c>
    </row>
    <row r="168" spans="1:11" x14ac:dyDescent="0.2">
      <c r="A168" s="1262" t="s">
        <v>700</v>
      </c>
      <c r="B168" s="1263"/>
      <c r="C168" s="67" t="s">
        <v>699</v>
      </c>
      <c r="D168" s="149" t="s">
        <v>691</v>
      </c>
      <c r="E168" s="105"/>
      <c r="F168" s="105"/>
      <c r="G168" s="105"/>
      <c r="H168" s="105"/>
      <c r="I168" s="105">
        <v>10.8</v>
      </c>
      <c r="J168" s="105">
        <v>13.5</v>
      </c>
      <c r="K168" s="106">
        <v>15.5</v>
      </c>
    </row>
    <row r="169" spans="1:11" x14ac:dyDescent="0.2">
      <c r="A169" s="1262" t="s">
        <v>702</v>
      </c>
      <c r="B169" s="1263"/>
      <c r="C169" s="1263"/>
      <c r="D169" s="149" t="s">
        <v>693</v>
      </c>
      <c r="E169" s="68"/>
      <c r="F169" s="68"/>
      <c r="G169" s="68"/>
      <c r="H169" s="68"/>
      <c r="I169" s="68">
        <f>'Интерактивный прайс-лист'!$F$26*VLOOKUP(I165,last!$B$1:$C$1706,2,0)</f>
        <v>2483</v>
      </c>
      <c r="J169" s="68">
        <f>'Интерактивный прайс-лист'!$F$26*VLOOKUP(J165,last!$B$1:$C$1706,2,0)</f>
        <v>2589</v>
      </c>
      <c r="K169" s="513">
        <f>'Интерактивный прайс-лист'!$F$26*VLOOKUP(K165,last!$B$1:$C$1706,2,0)</f>
        <v>2849</v>
      </c>
    </row>
    <row r="170" spans="1:11" x14ac:dyDescent="0.2">
      <c r="A170" s="1262" t="s">
        <v>703</v>
      </c>
      <c r="B170" s="1263"/>
      <c r="C170" s="1263"/>
      <c r="D170" s="149" t="s">
        <v>693</v>
      </c>
      <c r="E170" s="68"/>
      <c r="F170" s="68"/>
      <c r="G170" s="68"/>
      <c r="H170" s="68"/>
      <c r="I170" s="68">
        <f>'Интерактивный прайс-лист'!$F$26*VLOOKUP(I166,last!$B$1:$C$2090,2,0)</f>
        <v>3660</v>
      </c>
      <c r="J170" s="68">
        <f>'Интерактивный прайс-лист'!$F$26*VLOOKUP(J166,last!$B$1:$C$2090,2,0)</f>
        <v>4146</v>
      </c>
      <c r="K170" s="513">
        <f>'Интерактивный прайс-лист'!$F$26*VLOOKUP(K166,last!$B$1:$C$2090,2,0)</f>
        <v>4788</v>
      </c>
    </row>
    <row r="171" spans="1:11" ht="13.5" thickBot="1" x14ac:dyDescent="0.25">
      <c r="A171" s="1370" t="s">
        <v>715</v>
      </c>
      <c r="B171" s="1371"/>
      <c r="C171" s="1371"/>
      <c r="D171" s="135" t="s">
        <v>693</v>
      </c>
      <c r="E171" s="71"/>
      <c r="F171" s="71"/>
      <c r="G171" s="71"/>
      <c r="H171" s="71"/>
      <c r="I171" s="71">
        <f>SUM(I169:I170)</f>
        <v>6143</v>
      </c>
      <c r="J171" s="71">
        <f>SUM(J169:J170)</f>
        <v>6735</v>
      </c>
      <c r="K171" s="544">
        <f>SUM(K169:K170)</f>
        <v>7637</v>
      </c>
    </row>
    <row r="172" spans="1:11" x14ac:dyDescent="0.2">
      <c r="A172" s="764"/>
      <c r="B172" s="764"/>
      <c r="C172" s="764"/>
      <c r="D172" s="766"/>
      <c r="E172" s="711"/>
      <c r="F172" s="711"/>
      <c r="G172" s="711"/>
      <c r="H172" s="705"/>
      <c r="I172" s="705"/>
      <c r="J172" s="705"/>
      <c r="K172" s="705"/>
    </row>
    <row r="173" spans="1:11" ht="13.5" thickBot="1" x14ac:dyDescent="0.25">
      <c r="A173" s="1373" t="s">
        <v>1087</v>
      </c>
      <c r="B173" s="1373"/>
      <c r="C173" s="1373"/>
      <c r="D173" s="1373"/>
      <c r="E173" s="717"/>
      <c r="F173" s="717"/>
      <c r="G173" s="717"/>
      <c r="H173" s="717"/>
      <c r="I173" s="717"/>
      <c r="J173" s="717"/>
      <c r="K173" s="717"/>
    </row>
    <row r="174" spans="1:11" x14ac:dyDescent="0.2">
      <c r="A174" s="1447" t="s">
        <v>705</v>
      </c>
      <c r="B174" s="797" t="s">
        <v>706</v>
      </c>
      <c r="C174" s="1022" t="s">
        <v>139</v>
      </c>
      <c r="D174" s="162" t="s">
        <v>693</v>
      </c>
      <c r="E174" s="689"/>
      <c r="F174" s="689"/>
      <c r="G174" s="689"/>
      <c r="H174" s="795"/>
      <c r="I174" s="1290">
        <f>'Интерактивный прайс-лист'!$F$26*VLOOKUP($C174,last!$B$1:$C$1706,2,0)</f>
        <v>94</v>
      </c>
      <c r="J174" s="1386"/>
      <c r="K174" s="1291"/>
    </row>
    <row r="175" spans="1:11" x14ac:dyDescent="0.2">
      <c r="A175" s="1271"/>
      <c r="B175" s="459" t="s">
        <v>706</v>
      </c>
      <c r="C175" s="458" t="s">
        <v>1524</v>
      </c>
      <c r="D175" s="460" t="s">
        <v>693</v>
      </c>
      <c r="E175" s="691"/>
      <c r="F175" s="691"/>
      <c r="G175" s="691"/>
      <c r="H175" s="740"/>
      <c r="I175" s="1292">
        <f>'Интерактивный прайс-лист'!$F$26*VLOOKUP($C175,last!$B$1:$C$1706,2,0)</f>
        <v>267</v>
      </c>
      <c r="J175" s="1395"/>
      <c r="K175" s="1293"/>
    </row>
    <row r="176" spans="1:11" ht="13.5" thickBot="1" x14ac:dyDescent="0.25">
      <c r="A176" s="1370"/>
      <c r="B176" s="113" t="s">
        <v>708</v>
      </c>
      <c r="C176" s="1026" t="s">
        <v>1120</v>
      </c>
      <c r="D176" s="135" t="s">
        <v>693</v>
      </c>
      <c r="E176" s="692"/>
      <c r="F176" s="692"/>
      <c r="G176" s="692"/>
      <c r="H176" s="796"/>
      <c r="I176" s="1426">
        <f>'Интерактивный прайс-лист'!$F$26*VLOOKUP($C176,last!$B$1:$C$1706,2,0)</f>
        <v>248</v>
      </c>
      <c r="J176" s="1413"/>
      <c r="K176" s="1414"/>
    </row>
    <row r="177" spans="1:11" x14ac:dyDescent="0.2">
      <c r="A177" s="705"/>
      <c r="B177" s="705"/>
      <c r="C177" s="705"/>
      <c r="D177" s="706"/>
      <c r="E177" s="705"/>
      <c r="F177" s="705"/>
      <c r="G177" s="705"/>
      <c r="H177" s="705"/>
      <c r="I177" s="705"/>
      <c r="J177" s="705"/>
      <c r="K177" s="708"/>
    </row>
    <row r="178" spans="1:11" x14ac:dyDescent="0.2">
      <c r="A178" s="705"/>
      <c r="B178" s="705"/>
      <c r="C178" s="705"/>
      <c r="D178" s="706"/>
      <c r="E178" s="705"/>
      <c r="F178" s="705"/>
      <c r="G178" s="705"/>
      <c r="H178" s="705"/>
      <c r="I178" s="705"/>
      <c r="J178" s="705"/>
      <c r="K178" s="708"/>
    </row>
    <row r="179" spans="1:11" x14ac:dyDescent="0.2">
      <c r="A179" s="705"/>
      <c r="B179" s="705"/>
      <c r="C179" s="705"/>
      <c r="D179" s="706"/>
      <c r="E179" s="706"/>
      <c r="F179" s="706"/>
      <c r="G179" s="706"/>
      <c r="H179" s="705"/>
      <c r="I179" s="705"/>
      <c r="J179" s="705"/>
      <c r="K179" s="708"/>
    </row>
    <row r="180" spans="1:11" x14ac:dyDescent="0.2">
      <c r="A180" s="705"/>
      <c r="B180" s="705"/>
      <c r="C180" s="705"/>
      <c r="D180" s="706"/>
      <c r="E180" s="706"/>
      <c r="F180" s="706"/>
      <c r="G180" s="706"/>
      <c r="H180" s="705"/>
      <c r="I180" s="705"/>
      <c r="J180" s="705"/>
      <c r="K180" s="708"/>
    </row>
  </sheetData>
  <sheetProtection password="CC0B" sheet="1" objects="1" scenarios="1"/>
  <mergeCells count="138">
    <mergeCell ref="A174:A176"/>
    <mergeCell ref="H160:K160"/>
    <mergeCell ref="H161:K161"/>
    <mergeCell ref="A165:B165"/>
    <mergeCell ref="A166:B166"/>
    <mergeCell ref="A167:B167"/>
    <mergeCell ref="A168:B168"/>
    <mergeCell ref="A171:C171"/>
    <mergeCell ref="A173:D173"/>
    <mergeCell ref="A169:C169"/>
    <mergeCell ref="A159:A161"/>
    <mergeCell ref="I174:K174"/>
    <mergeCell ref="I175:K175"/>
    <mergeCell ref="I176:K176"/>
    <mergeCell ref="H159:K159"/>
    <mergeCell ref="A170:C170"/>
    <mergeCell ref="H116:J116"/>
    <mergeCell ref="A111:C111"/>
    <mergeCell ref="A113:D113"/>
    <mergeCell ref="E1:K1"/>
    <mergeCell ref="E2:E3"/>
    <mergeCell ref="F2:F3"/>
    <mergeCell ref="G2:G3"/>
    <mergeCell ref="H2:H3"/>
    <mergeCell ref="I2:I3"/>
    <mergeCell ref="J2:J3"/>
    <mergeCell ref="K2:K3"/>
    <mergeCell ref="A2:D3"/>
    <mergeCell ref="A11:B11"/>
    <mergeCell ref="A12:B12"/>
    <mergeCell ref="A19:A21"/>
    <mergeCell ref="A18:D18"/>
    <mergeCell ref="A13:B13"/>
    <mergeCell ref="A14:C14"/>
    <mergeCell ref="A15:C15"/>
    <mergeCell ref="H19:J19"/>
    <mergeCell ref="H20:J20"/>
    <mergeCell ref="H21:J21"/>
    <mergeCell ref="A6:D7"/>
    <mergeCell ref="A10:B10"/>
    <mergeCell ref="A16:C16"/>
    <mergeCell ref="A98:D98"/>
    <mergeCell ref="A96:C96"/>
    <mergeCell ref="A71:D72"/>
    <mergeCell ref="A92:B92"/>
    <mergeCell ref="A64:A66"/>
    <mergeCell ref="A94:C94"/>
    <mergeCell ref="A95:C95"/>
    <mergeCell ref="A83:D83"/>
    <mergeCell ref="A77:B77"/>
    <mergeCell ref="A80:C80"/>
    <mergeCell ref="A76:B76"/>
    <mergeCell ref="A84:A86"/>
    <mergeCell ref="A90:B90"/>
    <mergeCell ref="A91:B91"/>
    <mergeCell ref="A41:B41"/>
    <mergeCell ref="A56:B56"/>
    <mergeCell ref="A43:B43"/>
    <mergeCell ref="A44:C44"/>
    <mergeCell ref="A63:D63"/>
    <mergeCell ref="A55:B55"/>
    <mergeCell ref="A45:C45"/>
    <mergeCell ref="A46:C46"/>
    <mergeCell ref="A42:B42"/>
    <mergeCell ref="E84:G84"/>
    <mergeCell ref="E85:G85"/>
    <mergeCell ref="E86:G86"/>
    <mergeCell ref="A78:B78"/>
    <mergeCell ref="A79:C79"/>
    <mergeCell ref="H49:J49"/>
    <mergeCell ref="H50:J50"/>
    <mergeCell ref="H51:J51"/>
    <mergeCell ref="A48:D48"/>
    <mergeCell ref="A99:A101"/>
    <mergeCell ref="H99:J99"/>
    <mergeCell ref="H100:J100"/>
    <mergeCell ref="H101:J101"/>
    <mergeCell ref="H64:J64"/>
    <mergeCell ref="H65:J65"/>
    <mergeCell ref="H66:J66"/>
    <mergeCell ref="A25:B25"/>
    <mergeCell ref="A26:B26"/>
    <mergeCell ref="A27:B27"/>
    <mergeCell ref="A28:B28"/>
    <mergeCell ref="A29:C29"/>
    <mergeCell ref="A30:C30"/>
    <mergeCell ref="A75:B75"/>
    <mergeCell ref="A33:D33"/>
    <mergeCell ref="A34:A36"/>
    <mergeCell ref="A93:B93"/>
    <mergeCell ref="H34:J34"/>
    <mergeCell ref="H35:J35"/>
    <mergeCell ref="A31:C31"/>
    <mergeCell ref="A81:C81"/>
    <mergeCell ref="A40:B40"/>
    <mergeCell ref="H36:J36"/>
    <mergeCell ref="A49:A51"/>
    <mergeCell ref="A105:B105"/>
    <mergeCell ref="A106:B106"/>
    <mergeCell ref="A107:B107"/>
    <mergeCell ref="A108:B108"/>
    <mergeCell ref="A109:C109"/>
    <mergeCell ref="H131:K131"/>
    <mergeCell ref="H144:K144"/>
    <mergeCell ref="H145:K145"/>
    <mergeCell ref="H146:K146"/>
    <mergeCell ref="A129:A131"/>
    <mergeCell ref="A114:A116"/>
    <mergeCell ref="A120:B120"/>
    <mergeCell ref="A121:B121"/>
    <mergeCell ref="H129:K129"/>
    <mergeCell ref="H130:K130"/>
    <mergeCell ref="A122:B122"/>
    <mergeCell ref="A123:B123"/>
    <mergeCell ref="A128:D128"/>
    <mergeCell ref="A110:C110"/>
    <mergeCell ref="A124:C124"/>
    <mergeCell ref="A125:C125"/>
    <mergeCell ref="A126:C126"/>
    <mergeCell ref="H114:J114"/>
    <mergeCell ref="H115:J115"/>
    <mergeCell ref="A156:C156"/>
    <mergeCell ref="A158:D158"/>
    <mergeCell ref="A139:C139"/>
    <mergeCell ref="A140:C140"/>
    <mergeCell ref="A144:A146"/>
    <mergeCell ref="A135:B135"/>
    <mergeCell ref="A136:B136"/>
    <mergeCell ref="A137:B137"/>
    <mergeCell ref="A138:B138"/>
    <mergeCell ref="A154:C154"/>
    <mergeCell ref="A155:C155"/>
    <mergeCell ref="A152:B152"/>
    <mergeCell ref="A153:B153"/>
    <mergeCell ref="A150:B150"/>
    <mergeCell ref="A151:B151"/>
    <mergeCell ref="A141:C141"/>
    <mergeCell ref="A143:D143"/>
  </mergeCells>
  <phoneticPr fontId="6" type="noConversion"/>
  <pageMargins left="0.35433070866141736" right="0.19685039370078741" top="0.31496062992125984" bottom="0.31496062992125984" header="0.31496062992125984" footer="0.27559055118110237"/>
  <pageSetup paperSize="9" scale="75" orientation="landscape" r:id="rId1"/>
  <headerFooter alignWithMargins="0"/>
  <rowBreaks count="4" manualBreakCount="4">
    <brk id="38" max="10" man="1"/>
    <brk id="69" max="10" man="1"/>
    <brk id="118" max="10" man="1"/>
    <brk id="1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55</vt:i4>
      </vt:variant>
    </vt:vector>
  </HeadingPairs>
  <TitlesOfParts>
    <vt:vector size="89" baseType="lpstr">
      <vt:lpstr>Прайс-лис DAIKIN 2012</vt:lpstr>
      <vt:lpstr>Интерактивный прайс-лист</vt:lpstr>
      <vt:lpstr>Воздухоочистители</vt:lpstr>
      <vt:lpstr>Настенные</vt:lpstr>
      <vt:lpstr>Универсальные</vt:lpstr>
      <vt:lpstr>Напольные</vt:lpstr>
      <vt:lpstr>Канальные</vt:lpstr>
      <vt:lpstr>Кассетные</vt:lpstr>
      <vt:lpstr>Подпотолочные</vt:lpstr>
      <vt:lpstr>Крышные</vt:lpstr>
      <vt:lpstr>Системы с несколькими внутр бло</vt:lpstr>
      <vt:lpstr>Мультисистема</vt:lpstr>
      <vt:lpstr>URURU-Multi</vt:lpstr>
      <vt:lpstr>Мультисистема для комм прим</vt:lpstr>
      <vt:lpstr>Супер Мульти Плюс</vt:lpstr>
      <vt:lpstr>Extra Multi</vt:lpstr>
      <vt:lpstr>Низкотемпер_блоки</vt:lpstr>
      <vt:lpstr>Сист упр Split</vt:lpstr>
      <vt:lpstr>VRV-Q</vt:lpstr>
      <vt:lpstr>mini VRV</vt:lpstr>
      <vt:lpstr>RWEYQ-P</vt:lpstr>
      <vt:lpstr>RTSYQ-P</vt:lpstr>
      <vt:lpstr>RXYQ-P</vt:lpstr>
      <vt:lpstr>RXYHQ-P</vt:lpstr>
      <vt:lpstr>REYQ-P</vt:lpstr>
      <vt:lpstr>REYHQ-P</vt:lpstr>
      <vt:lpstr>REYAQ+HXHD</vt:lpstr>
      <vt:lpstr>Внутренние блоки VRV</vt:lpstr>
      <vt:lpstr>Вентиляционные установки</vt:lpstr>
      <vt:lpstr>EKEXV_EKEXMCB</vt:lpstr>
      <vt:lpstr>Справочная информация</vt:lpstr>
      <vt:lpstr>Фанкойлы</vt:lpstr>
      <vt:lpstr>Компр-конд блок</vt:lpstr>
      <vt:lpstr>last</vt:lpstr>
      <vt:lpstr>EKEXV_EKEXMCB!Заголовки_для_печати</vt:lpstr>
      <vt:lpstr>'Extra Multi'!Заголовки_для_печати</vt:lpstr>
      <vt:lpstr>'mini VRV'!Заголовки_для_печати</vt:lpstr>
      <vt:lpstr>'REYQ-P'!Заголовки_для_печати</vt:lpstr>
      <vt:lpstr>'RTSYQ-P'!Заголовки_для_печати</vt:lpstr>
      <vt:lpstr>'RWEYQ-P'!Заголовки_для_печати</vt:lpstr>
      <vt:lpstr>'RXYHQ-P'!Заголовки_для_печати</vt:lpstr>
      <vt:lpstr>'RXYQ-P'!Заголовки_для_печати</vt:lpstr>
      <vt:lpstr>'URURU-Multi'!Заголовки_для_печати</vt:lpstr>
      <vt:lpstr>'Вентиляционные установки'!Заголовки_для_печати</vt:lpstr>
      <vt:lpstr>'Внутренние блоки VRV'!Заголовки_для_печати</vt:lpstr>
      <vt:lpstr>Канальные!Заголовки_для_печати</vt:lpstr>
      <vt:lpstr>Кассетные!Заголовки_для_печати</vt:lpstr>
      <vt:lpstr>'Компр-конд блок'!Заголовки_для_печати</vt:lpstr>
      <vt:lpstr>Крышные!Заголовки_для_печати</vt:lpstr>
      <vt:lpstr>Мультисистема!Заголовки_для_печати</vt:lpstr>
      <vt:lpstr>'Мультисистема для комм прим'!Заголовки_для_печати</vt:lpstr>
      <vt:lpstr>Настенные!Заголовки_для_печати</vt:lpstr>
      <vt:lpstr>Низкотемпер_блоки!Заголовки_для_печати</vt:lpstr>
      <vt:lpstr>Подпотолочные!Заголовки_для_печати</vt:lpstr>
      <vt:lpstr>'Системы с несколькими внутр бло'!Заголовки_для_печати</vt:lpstr>
      <vt:lpstr>'Справочная информация'!Заголовки_для_печати</vt:lpstr>
      <vt:lpstr>'Супер Мульти Плюс'!Заголовки_для_печати</vt:lpstr>
      <vt:lpstr>Фанкойлы!Заголовки_для_печати</vt:lpstr>
      <vt:lpstr>EKEXV_EKEXMCB!Область_печати</vt:lpstr>
      <vt:lpstr>'Extra Multi'!Область_печати</vt:lpstr>
      <vt:lpstr>last!Область_печати</vt:lpstr>
      <vt:lpstr>'mini VRV'!Область_печати</vt:lpstr>
      <vt:lpstr>'REYAQ+HXHD'!Область_печати</vt:lpstr>
      <vt:lpstr>'REYHQ-P'!Область_печати</vt:lpstr>
      <vt:lpstr>'REYQ-P'!Область_печати</vt:lpstr>
      <vt:lpstr>'RTSYQ-P'!Область_печати</vt:lpstr>
      <vt:lpstr>'RWEYQ-P'!Область_печати</vt:lpstr>
      <vt:lpstr>'RXYHQ-P'!Область_печати</vt:lpstr>
      <vt:lpstr>'RXYQ-P'!Область_печати</vt:lpstr>
      <vt:lpstr>'URURU-Multi'!Область_печати</vt:lpstr>
      <vt:lpstr>'Внутренние блоки VRV'!Область_печати</vt:lpstr>
      <vt:lpstr>Воздухоочистители!Область_печати</vt:lpstr>
      <vt:lpstr>'Интерактивный прайс-лист'!Область_печати</vt:lpstr>
      <vt:lpstr>Канальные!Область_печати</vt:lpstr>
      <vt:lpstr>Кассетные!Область_печати</vt:lpstr>
      <vt:lpstr>Крышные!Область_печати</vt:lpstr>
      <vt:lpstr>Мультисистема!Область_печати</vt:lpstr>
      <vt:lpstr>'Мультисистема для комм прим'!Область_печати</vt:lpstr>
      <vt:lpstr>Напольные!Область_печати</vt:lpstr>
      <vt:lpstr>Настенные!Область_печати</vt:lpstr>
      <vt:lpstr>Низкотемпер_блоки!Область_печати</vt:lpstr>
      <vt:lpstr>Подпотолочные!Область_печати</vt:lpstr>
      <vt:lpstr>'Прайс-лис DAIKIN 2012'!Область_печати</vt:lpstr>
      <vt:lpstr>'Сист упр Split'!Область_печати</vt:lpstr>
      <vt:lpstr>'Системы с несколькими внутр бло'!Область_печати</vt:lpstr>
      <vt:lpstr>'Справочная информация'!Область_печати</vt:lpstr>
      <vt:lpstr>'Супер Мульти Плюс'!Область_печати</vt:lpstr>
      <vt:lpstr>Универсальные!Область_печати</vt:lpstr>
      <vt:lpstr>Фанкойлы!Область_печати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Сапожникова Татьяна Александровна</dc:creator>
  <cp:lastModifiedBy>Сапожникова Татьяна Александровна</cp:lastModifiedBy>
  <cp:lastPrinted>2012-02-28T13:30:40Z</cp:lastPrinted>
  <dcterms:created xsi:type="dcterms:W3CDTF">2006-01-24T09:53:30Z</dcterms:created>
  <dcterms:modified xsi:type="dcterms:W3CDTF">2012-12-03T10:24:51Z</dcterms:modified>
</cp:coreProperties>
</file>